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CD_stavby\2020\ZS_ZS a MS_SJ\ZS Kridlovicka -dod a mont_venk_ zal_bud_A\"/>
    </mc:Choice>
  </mc:AlternateContent>
  <bookViews>
    <workbookView xWindow="0" yWindow="0" windowWidth="25200" windowHeight="11985"/>
  </bookViews>
  <sheets>
    <sheet name="Rekapitulace stavby" sheetId="1" r:id="rId1"/>
    <sheet name="2018-1-133 - ZŠ Křídlovic..." sheetId="4" r:id="rId2"/>
    <sheet name="2018-1-134 - ZŠ Křidlovic..." sheetId="5" r:id="rId3"/>
  </sheets>
  <definedNames>
    <definedName name="_xlnm.Print_Titles" localSheetId="1">'2018-1-133 - ZŠ Křídlovic...'!$151:$151</definedName>
    <definedName name="_xlnm.Print_Titles" localSheetId="2">'2018-1-134 - ZŠ Křidlovic...'!$151:$151</definedName>
    <definedName name="_xlnm.Print_Titles" localSheetId="0">'Rekapitulace stavby'!$85:$85</definedName>
    <definedName name="_xlnm.Print_Area" localSheetId="1">'2018-1-133 - ZŠ Křídlovic...'!$B$75:$R$170</definedName>
    <definedName name="_xlnm.Print_Area" localSheetId="2">'2018-1-134 - ZŠ Křidlovic...'!$B$75:$R$173</definedName>
    <definedName name="_xlnm.Print_Area" localSheetId="0">'Rekapitulace stavby'!$B$75:$AQ$92</definedName>
  </definedNames>
  <calcPr calcId="152511"/>
</workbook>
</file>

<file path=xl/calcChain.xml><?xml version="1.0" encoding="utf-8"?>
<calcChain xmlns="http://schemas.openxmlformats.org/spreadsheetml/2006/main">
  <c r="AY88" i="1" l="1"/>
  <c r="AX88" i="1"/>
  <c r="BI172" i="5"/>
  <c r="BH172" i="5"/>
  <c r="BG172" i="5"/>
  <c r="BF172" i="5"/>
  <c r="AA172" i="5"/>
  <c r="Y172" i="5"/>
  <c r="W172" i="5"/>
  <c r="BK172" i="5"/>
  <c r="N172" i="5"/>
  <c r="BE172" i="5"/>
  <c r="BI171" i="5"/>
  <c r="BH171" i="5"/>
  <c r="BG171" i="5"/>
  <c r="BF171" i="5"/>
  <c r="AA171" i="5"/>
  <c r="Y171" i="5"/>
  <c r="W171" i="5"/>
  <c r="BK171" i="5"/>
  <c r="N171" i="5"/>
  <c r="BE171" i="5"/>
  <c r="BI170" i="5"/>
  <c r="BH170" i="5"/>
  <c r="BG170" i="5"/>
  <c r="BF170" i="5"/>
  <c r="AA170" i="5"/>
  <c r="Y170" i="5"/>
  <c r="W170" i="5"/>
  <c r="BK170" i="5"/>
  <c r="N170" i="5"/>
  <c r="BE170" i="5"/>
  <c r="BI169" i="5"/>
  <c r="BH169" i="5"/>
  <c r="BG169" i="5"/>
  <c r="BF169" i="5"/>
  <c r="AA169" i="5"/>
  <c r="Y169" i="5"/>
  <c r="W169" i="5"/>
  <c r="BK169" i="5"/>
  <c r="N169" i="5"/>
  <c r="BE169" i="5"/>
  <c r="BI168" i="5"/>
  <c r="BH168" i="5"/>
  <c r="BG168" i="5"/>
  <c r="BF168" i="5"/>
  <c r="AA168" i="5"/>
  <c r="Y168" i="5"/>
  <c r="W168" i="5"/>
  <c r="BK168" i="5"/>
  <c r="N168" i="5"/>
  <c r="BE168" i="5"/>
  <c r="BI167" i="5"/>
  <c r="BH167" i="5"/>
  <c r="BG167" i="5"/>
  <c r="BF167" i="5"/>
  <c r="AA167" i="5"/>
  <c r="Y167" i="5"/>
  <c r="W167" i="5"/>
  <c r="BK167" i="5"/>
  <c r="N167" i="5"/>
  <c r="BE167" i="5"/>
  <c r="BI166" i="5"/>
  <c r="BH166" i="5"/>
  <c r="BG166" i="5"/>
  <c r="BF166" i="5"/>
  <c r="AA166" i="5"/>
  <c r="Y166" i="5"/>
  <c r="W166" i="5"/>
  <c r="BK166" i="5"/>
  <c r="N166" i="5"/>
  <c r="BE166" i="5"/>
  <c r="BI165" i="5"/>
  <c r="BH165" i="5"/>
  <c r="BG165" i="5"/>
  <c r="BF165" i="5"/>
  <c r="AA165" i="5"/>
  <c r="Y165" i="5"/>
  <c r="W165" i="5"/>
  <c r="BK165" i="5"/>
  <c r="N165" i="5"/>
  <c r="BE165" i="5"/>
  <c r="BI164" i="5"/>
  <c r="BH164" i="5"/>
  <c r="BG164" i="5"/>
  <c r="BF164" i="5"/>
  <c r="AA164" i="5"/>
  <c r="Y164" i="5"/>
  <c r="W164" i="5"/>
  <c r="BK164" i="5"/>
  <c r="N164" i="5"/>
  <c r="BE164" i="5"/>
  <c r="BI163" i="5"/>
  <c r="BH163" i="5"/>
  <c r="BG163" i="5"/>
  <c r="BF163" i="5"/>
  <c r="AA163" i="5"/>
  <c r="Y163" i="5"/>
  <c r="W163" i="5"/>
  <c r="BK163" i="5"/>
  <c r="N163" i="5"/>
  <c r="BE163" i="5"/>
  <c r="BI162" i="5"/>
  <c r="BH162" i="5"/>
  <c r="BG162" i="5"/>
  <c r="BF162" i="5"/>
  <c r="AA162" i="5"/>
  <c r="Y162" i="5"/>
  <c r="W162" i="5"/>
  <c r="BK162" i="5"/>
  <c r="N162" i="5"/>
  <c r="BE162" i="5"/>
  <c r="BI161" i="5"/>
  <c r="BH161" i="5"/>
  <c r="BG161" i="5"/>
  <c r="BF161" i="5"/>
  <c r="AA161" i="5"/>
  <c r="Y161" i="5"/>
  <c r="W161" i="5"/>
  <c r="BK161" i="5"/>
  <c r="N161" i="5"/>
  <c r="BE161" i="5"/>
  <c r="BI160" i="5"/>
  <c r="BH160" i="5"/>
  <c r="BG160" i="5"/>
  <c r="BF160" i="5"/>
  <c r="AA160" i="5"/>
  <c r="Y160" i="5"/>
  <c r="W160" i="5"/>
  <c r="BK160" i="5"/>
  <c r="N160" i="5"/>
  <c r="BE160" i="5"/>
  <c r="BI159" i="5"/>
  <c r="BH159" i="5"/>
  <c r="BG159" i="5"/>
  <c r="BF159" i="5"/>
  <c r="AA159" i="5"/>
  <c r="AA156" i="5" s="1"/>
  <c r="AA153" i="5" s="1"/>
  <c r="AA152" i="5" s="1"/>
  <c r="Y159" i="5"/>
  <c r="Y156" i="5" s="1"/>
  <c r="W159" i="5"/>
  <c r="BK159" i="5"/>
  <c r="N159" i="5"/>
  <c r="BE159" i="5"/>
  <c r="BI158" i="5"/>
  <c r="BH158" i="5"/>
  <c r="BG158" i="5"/>
  <c r="BF158" i="5"/>
  <c r="AA158" i="5"/>
  <c r="Y158" i="5"/>
  <c r="W158" i="5"/>
  <c r="BK158" i="5"/>
  <c r="N158" i="5"/>
  <c r="BE158" i="5"/>
  <c r="BI157" i="5"/>
  <c r="BH157" i="5"/>
  <c r="BG157" i="5"/>
  <c r="BF157" i="5"/>
  <c r="AA157" i="5"/>
  <c r="Y157" i="5"/>
  <c r="W157" i="5"/>
  <c r="W156" i="5"/>
  <c r="W153" i="5" s="1"/>
  <c r="W152" i="5" s="1"/>
  <c r="AU88" i="1" s="1"/>
  <c r="BK157" i="5"/>
  <c r="N157" i="5"/>
  <c r="BE157" i="5" s="1"/>
  <c r="BI155" i="5"/>
  <c r="BH155" i="5"/>
  <c r="BG155" i="5"/>
  <c r="BF155" i="5"/>
  <c r="AA155" i="5"/>
  <c r="AA154" i="5"/>
  <c r="Y155" i="5"/>
  <c r="Y154" i="5"/>
  <c r="Y153" i="5" s="1"/>
  <c r="Y152" i="5" s="1"/>
  <c r="W155" i="5"/>
  <c r="W154" i="5"/>
  <c r="BK155" i="5"/>
  <c r="BK154" i="5" s="1"/>
  <c r="N155" i="5"/>
  <c r="BE155" i="5" s="1"/>
  <c r="F148" i="5"/>
  <c r="F146" i="5"/>
  <c r="F144" i="5"/>
  <c r="N93" i="5"/>
  <c r="M28" i="5" s="1"/>
  <c r="AS88" i="1" s="1"/>
  <c r="BI94" i="5"/>
  <c r="BH94" i="5"/>
  <c r="BG94" i="5"/>
  <c r="BF94" i="5"/>
  <c r="BE94" i="5"/>
  <c r="F83" i="5"/>
  <c r="F81" i="5"/>
  <c r="F79" i="5"/>
  <c r="O21" i="5"/>
  <c r="E21" i="5"/>
  <c r="M149" i="5" s="1"/>
  <c r="O20" i="5"/>
  <c r="O18" i="5"/>
  <c r="E18" i="5"/>
  <c r="M148" i="5" s="1"/>
  <c r="O17" i="5"/>
  <c r="O15" i="5"/>
  <c r="E15" i="5"/>
  <c r="F84" i="5" s="1"/>
  <c r="O14" i="5"/>
  <c r="O9" i="5"/>
  <c r="M81" i="5" s="1"/>
  <c r="F6" i="5"/>
  <c r="F78" i="5" s="1"/>
  <c r="AY87" i="1"/>
  <c r="AX87" i="1"/>
  <c r="BI169" i="4"/>
  <c r="BH169" i="4"/>
  <c r="BG169" i="4"/>
  <c r="BF169" i="4"/>
  <c r="AA169" i="4"/>
  <c r="Y169" i="4"/>
  <c r="W169" i="4"/>
  <c r="BK169" i="4"/>
  <c r="N169" i="4"/>
  <c r="BE169" i="4" s="1"/>
  <c r="BI168" i="4"/>
  <c r="BH168" i="4"/>
  <c r="BG168" i="4"/>
  <c r="BF168" i="4"/>
  <c r="AA168" i="4"/>
  <c r="Y168" i="4"/>
  <c r="W168" i="4"/>
  <c r="BK168" i="4"/>
  <c r="N168" i="4"/>
  <c r="BE168" i="4" s="1"/>
  <c r="BI167" i="4"/>
  <c r="BH167" i="4"/>
  <c r="BG167" i="4"/>
  <c r="BF167" i="4"/>
  <c r="AA167" i="4"/>
  <c r="Y167" i="4"/>
  <c r="W167" i="4"/>
  <c r="BK167" i="4"/>
  <c r="N167" i="4"/>
  <c r="BE167" i="4" s="1"/>
  <c r="BI166" i="4"/>
  <c r="BH166" i="4"/>
  <c r="BG166" i="4"/>
  <c r="BF166" i="4"/>
  <c r="AA166" i="4"/>
  <c r="Y166" i="4"/>
  <c r="W166" i="4"/>
  <c r="BK166" i="4"/>
  <c r="N166" i="4"/>
  <c r="BE166" i="4" s="1"/>
  <c r="BI165" i="4"/>
  <c r="BH165" i="4"/>
  <c r="BG165" i="4"/>
  <c r="BF165" i="4"/>
  <c r="AA165" i="4"/>
  <c r="Y165" i="4"/>
  <c r="W165" i="4"/>
  <c r="BK165" i="4"/>
  <c r="N165" i="4"/>
  <c r="BE165" i="4"/>
  <c r="BI164" i="4"/>
  <c r="BH164" i="4"/>
  <c r="BG164" i="4"/>
  <c r="BF164" i="4"/>
  <c r="AA164" i="4"/>
  <c r="Y164" i="4"/>
  <c r="W164" i="4"/>
  <c r="BK164" i="4"/>
  <c r="N164" i="4"/>
  <c r="BE164" i="4"/>
  <c r="BI163" i="4"/>
  <c r="BH163" i="4"/>
  <c r="BG163" i="4"/>
  <c r="BF163" i="4"/>
  <c r="AA163" i="4"/>
  <c r="Y163" i="4"/>
  <c r="W163" i="4"/>
  <c r="BK163" i="4"/>
  <c r="N163" i="4"/>
  <c r="BE163" i="4" s="1"/>
  <c r="BI162" i="4"/>
  <c r="BH162" i="4"/>
  <c r="BG162" i="4"/>
  <c r="BF162" i="4"/>
  <c r="AA162" i="4"/>
  <c r="Y162" i="4"/>
  <c r="W162" i="4"/>
  <c r="BK162" i="4"/>
  <c r="N162" i="4"/>
  <c r="BE162" i="4" s="1"/>
  <c r="BI161" i="4"/>
  <c r="BH161" i="4"/>
  <c r="BG161" i="4"/>
  <c r="BF161" i="4"/>
  <c r="AA161" i="4"/>
  <c r="Y161" i="4"/>
  <c r="W161" i="4"/>
  <c r="BK161" i="4"/>
  <c r="N161" i="4"/>
  <c r="BE161" i="4"/>
  <c r="BI160" i="4"/>
  <c r="BH160" i="4"/>
  <c r="BG160" i="4"/>
  <c r="BF160" i="4"/>
  <c r="AA160" i="4"/>
  <c r="Y160" i="4"/>
  <c r="W160" i="4"/>
  <c r="BK160" i="4"/>
  <c r="N160" i="4"/>
  <c r="BE160" i="4"/>
  <c r="BI159" i="4"/>
  <c r="BH159" i="4"/>
  <c r="BG159" i="4"/>
  <c r="BF159" i="4"/>
  <c r="AA159" i="4"/>
  <c r="Y159" i="4"/>
  <c r="W159" i="4"/>
  <c r="BK159" i="4"/>
  <c r="N159" i="4"/>
  <c r="BE159" i="4" s="1"/>
  <c r="BI158" i="4"/>
  <c r="BH158" i="4"/>
  <c r="BG158" i="4"/>
  <c r="BF158" i="4"/>
  <c r="AA158" i="4"/>
  <c r="Y158" i="4"/>
  <c r="W158" i="4"/>
  <c r="W156" i="4" s="1"/>
  <c r="BK158" i="4"/>
  <c r="N158" i="4"/>
  <c r="BE158" i="4" s="1"/>
  <c r="BI157" i="4"/>
  <c r="BH157" i="4"/>
  <c r="BG157" i="4"/>
  <c r="BF157" i="4"/>
  <c r="AA157" i="4"/>
  <c r="Y157" i="4"/>
  <c r="Y156" i="4" s="1"/>
  <c r="Y153" i="4" s="1"/>
  <c r="Y152" i="4" s="1"/>
  <c r="W157" i="4"/>
  <c r="BK157" i="4"/>
  <c r="N157" i="4"/>
  <c r="BE157" i="4"/>
  <c r="BI155" i="4"/>
  <c r="BH155" i="4"/>
  <c r="BG155" i="4"/>
  <c r="BF155" i="4"/>
  <c r="AA155" i="4"/>
  <c r="AA154" i="4" s="1"/>
  <c r="Y155" i="4"/>
  <c r="Y154" i="4"/>
  <c r="W155" i="4"/>
  <c r="W154" i="4" s="1"/>
  <c r="BK155" i="4"/>
  <c r="BK154" i="4"/>
  <c r="N154" i="4"/>
  <c r="N155" i="4"/>
  <c r="BE155" i="4" s="1"/>
  <c r="N90" i="4"/>
  <c r="F148" i="4"/>
  <c r="F146" i="4"/>
  <c r="F144" i="4"/>
  <c r="N93" i="4"/>
  <c r="M28" i="4" s="1"/>
  <c r="AS87" i="1" s="1"/>
  <c r="BI94" i="4"/>
  <c r="BH94" i="4"/>
  <c r="BG94" i="4"/>
  <c r="BF94" i="4"/>
  <c r="BE94" i="4"/>
  <c r="F83" i="4"/>
  <c r="F81" i="4"/>
  <c r="F79" i="4"/>
  <c r="O21" i="4"/>
  <c r="E21" i="4"/>
  <c r="M84" i="4" s="1"/>
  <c r="O20" i="4"/>
  <c r="O18" i="4"/>
  <c r="E18" i="4"/>
  <c r="M83" i="4" s="1"/>
  <c r="O17" i="4"/>
  <c r="O15" i="4"/>
  <c r="E15" i="4"/>
  <c r="F84" i="4" s="1"/>
  <c r="O14" i="4"/>
  <c r="O9" i="4"/>
  <c r="M81" i="4" s="1"/>
  <c r="F6" i="4"/>
  <c r="F143" i="4" s="1"/>
  <c r="AK27" i="1"/>
  <c r="AM83" i="1"/>
  <c r="L83" i="1"/>
  <c r="AM82" i="1"/>
  <c r="L82" i="1"/>
  <c r="AM80" i="1"/>
  <c r="L80" i="1"/>
  <c r="L78" i="1"/>
  <c r="L77" i="1"/>
  <c r="M149" i="4" l="1"/>
  <c r="M146" i="5"/>
  <c r="H34" i="5"/>
  <c r="BB88" i="1" s="1"/>
  <c r="AA156" i="4"/>
  <c r="W153" i="4"/>
  <c r="W152" i="4" s="1"/>
  <c r="AU87" i="1" s="1"/>
  <c r="M33" i="5"/>
  <c r="AW88" i="1" s="1"/>
  <c r="BK156" i="5"/>
  <c r="N156" i="5" s="1"/>
  <c r="N91" i="5" s="1"/>
  <c r="H36" i="5"/>
  <c r="BD88" i="1" s="1"/>
  <c r="M32" i="5"/>
  <c r="AV88" i="1" s="1"/>
  <c r="H35" i="5"/>
  <c r="BC88" i="1" s="1"/>
  <c r="BK156" i="4"/>
  <c r="BK153" i="4" s="1"/>
  <c r="H35" i="4"/>
  <c r="BC87" i="1" s="1"/>
  <c r="M33" i="4"/>
  <c r="AW87" i="1" s="1"/>
  <c r="H34" i="4"/>
  <c r="BB87" i="1" s="1"/>
  <c r="H36" i="4"/>
  <c r="BD87" i="1" s="1"/>
  <c r="H33" i="4"/>
  <c r="BA87" i="1" s="1"/>
  <c r="F149" i="4"/>
  <c r="M146" i="4"/>
  <c r="F143" i="5"/>
  <c r="F78" i="4"/>
  <c r="M83" i="5"/>
  <c r="M84" i="5"/>
  <c r="W33" i="1"/>
  <c r="N154" i="5"/>
  <c r="N90" i="5" s="1"/>
  <c r="BK153" i="5"/>
  <c r="W34" i="1"/>
  <c r="W35" i="1"/>
  <c r="AA153" i="4"/>
  <c r="AA152" i="4" s="1"/>
  <c r="H32" i="4"/>
  <c r="AZ87" i="1" s="1"/>
  <c r="M32" i="4"/>
  <c r="AV87" i="1" s="1"/>
  <c r="H32" i="5"/>
  <c r="AZ88" i="1" s="1"/>
  <c r="M148" i="4"/>
  <c r="F149" i="5"/>
  <c r="H33" i="5"/>
  <c r="BA88" i="1" s="1"/>
  <c r="AT88" i="1" l="1"/>
  <c r="AT87" i="1"/>
  <c r="BK152" i="4"/>
  <c r="N152" i="4" s="1"/>
  <c r="N88" i="4" s="1"/>
  <c r="N153" i="4"/>
  <c r="N89" i="4" s="1"/>
  <c r="N156" i="4"/>
  <c r="N91" i="4" s="1"/>
  <c r="W31" i="1"/>
  <c r="N153" i="5"/>
  <c r="N89" i="5" s="1"/>
  <c r="BK152" i="5"/>
  <c r="N152" i="5" s="1"/>
  <c r="N88" i="5" s="1"/>
  <c r="M27" i="4" l="1"/>
  <c r="M30" i="4" s="1"/>
  <c r="L96" i="4"/>
  <c r="W32" i="1"/>
  <c r="AK32" i="1"/>
  <c r="M27" i="5"/>
  <c r="M30" i="5" s="1"/>
  <c r="L96" i="5"/>
  <c r="AK31" i="1"/>
  <c r="AG87" i="1" l="1"/>
  <c r="AN87" i="1" s="1"/>
  <c r="L38" i="4"/>
  <c r="AG88" i="1"/>
  <c r="L38" i="5"/>
  <c r="AN88" i="1" l="1"/>
  <c r="AN91" i="1" s="1"/>
  <c r="AG91" i="1"/>
  <c r="AK26" i="1"/>
  <c r="AK29" i="1" s="1"/>
  <c r="AK37" i="1" s="1"/>
</calcChain>
</file>

<file path=xl/sharedStrings.xml><?xml version="1.0" encoding="utf-8"?>
<sst xmlns="http://schemas.openxmlformats.org/spreadsheetml/2006/main" count="844" uniqueCount="222">
  <si>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</si>
  <si>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</si>
  <si>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</si>
  <si>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</si>
  <si>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</si>
  <si>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</si>
  <si>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</si>
  <si>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</si>
  <si>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</si>
  <si>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</si>
  <si>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</si>
  <si>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</si>
  <si>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</si>
  <si>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</si>
  <si>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</si>
  <si>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</si>
  <si>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2018/1-13</t>
  </si>
  <si>
    <t>Stavba:</t>
  </si>
  <si>
    <t>ZŠ Křídlovická - Venkovní žaluzie</t>
  </si>
  <si>
    <t>JKSO:</t>
  </si>
  <si>
    <t>CC-CZ:</t>
  </si>
  <si>
    <t>Místo:</t>
  </si>
  <si>
    <t>Brno ul Křídlovická</t>
  </si>
  <si>
    <t>Datum:</t>
  </si>
  <si>
    <t>19. 6. 2018</t>
  </si>
  <si>
    <t>Objednatel:</t>
  </si>
  <si>
    <t>IČ:</t>
  </si>
  <si>
    <t>Město Brno - Brno střed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</si>
  <si>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</si>
  <si>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</si>
  <si>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</si>
  <si>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</si>
  <si>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</si>
  <si>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</si>
  <si>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</si>
  <si>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</si>
  <si>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</si>
  <si>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</si>
  <si>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</si>
  <si>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</si>
  <si>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</si>
  <si>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</si>
  <si>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</si>
  <si>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</si>
  <si>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</si>
  <si>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</si>
  <si>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</si>
  <si>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</si>
  <si>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</si>
  <si>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</si>
  <si>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</si>
  <si>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</si>
  <si>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</si>
  <si>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</si>
  <si>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</si>
  <si>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</si>
  <si>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</si>
  <si>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</si>
  <si>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</si>
  <si>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</si>
  <si>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</si>
  <si>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</si>
  <si>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</si>
  <si>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</si>
  <si>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</si>
  <si>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</si>
  <si>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</si>
  <si>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</si>
  <si>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</si>
  <si>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</si>
  <si>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</si>
  <si>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</si>
  <si>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D</t>
  </si>
  <si>
    <t>0</t>
  </si>
  <si>
    <t>IMPORT</t>
  </si>
  <si>
    <t>{1f03e10d-0a15-4909-a698-01d4825fe40f}</t>
  </si>
  <si>
    <t>/</t>
  </si>
  <si>
    <t>1</t>
  </si>
  <si>
    <t>2018/1-133</t>
  </si>
  <si>
    <t xml:space="preserve">ZŠ Křídlovická budova B do ulice </t>
  </si>
  <si>
    <t>{ecbffe6d-f916-43f0-be83-9793475cbff2}</t>
  </si>
  <si>
    <t>2018/1-134</t>
  </si>
  <si>
    <t>ZŠ Křidlovická budova A jižní strana</t>
  </si>
  <si>
    <t>{d7d02180-60ae-46b4-8818-9d75a41694c4}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</si>
  <si>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</si>
  <si>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</si>
  <si>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</si>
  <si>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</si>
  <si>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</si>
  <si>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</si>
  <si>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</si>
  <si>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</si>
  <si>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</si>
  <si>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</si>
  <si>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</si>
  <si>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</si>
  <si>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</si>
  <si>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</si>
  <si>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</si>
  <si>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</si>
  <si>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741 - Elektroinstalace - silnoproud</t>
  </si>
  <si>
    <t xml:space="preserve">    786 - Dokončovací práce - čalounické úpravy</t>
  </si>
  <si>
    <t>2) Ostatní náklady</t>
  </si>
  <si>
    <t>Provozní vlivy</t>
  </si>
  <si>
    <t>VRN</t>
  </si>
  <si>
    <t>2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</si>
  <si>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</si>
  <si>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</si>
  <si>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</si>
  <si>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</si>
  <si>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</si>
  <si>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</si>
  <si>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</si>
  <si>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</si>
  <si>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</si>
  <si>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</si>
  <si>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</si>
  <si>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</si>
  <si>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</si>
  <si>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</si>
  <si>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</si>
  <si>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</si>
  <si>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741100001R</t>
  </si>
  <si>
    <t>Elektro pro ovládání žaluzií</t>
  </si>
  <si>
    <t>Soub</t>
  </si>
  <si>
    <t>16</t>
  </si>
  <si>
    <t>786627122R</t>
  </si>
  <si>
    <t>kus</t>
  </si>
  <si>
    <t>3</t>
  </si>
  <si>
    <t>M</t>
  </si>
  <si>
    <t>61140701R</t>
  </si>
  <si>
    <t>Venkovní žaluzie předokenní Z 93 vel. 1410 x 2040 mm</t>
  </si>
  <si>
    <t>32</t>
  </si>
  <si>
    <t>4</t>
  </si>
  <si>
    <t>18</t>
  </si>
  <si>
    <t>61140602R</t>
  </si>
  <si>
    <t>Držák KP - 4 rohový 106 - 156 mm levý</t>
  </si>
  <si>
    <t>5</t>
  </si>
  <si>
    <t>61140603R</t>
  </si>
  <si>
    <t>Držák KP - 4 rohový 106 - 156 mm pravý</t>
  </si>
  <si>
    <t>14</t>
  </si>
  <si>
    <t>61140601R</t>
  </si>
  <si>
    <t>Držák HP - R příplatek</t>
  </si>
  <si>
    <t>6</t>
  </si>
  <si>
    <t>7</t>
  </si>
  <si>
    <t>61140605R</t>
  </si>
  <si>
    <t>Prodloužení držáku KP 200 mm</t>
  </si>
  <si>
    <t>8</t>
  </si>
  <si>
    <t>61140606R</t>
  </si>
  <si>
    <t>Držák VL 73 -103 mm elox příplatek</t>
  </si>
  <si>
    <t>9</t>
  </si>
  <si>
    <t>55345899R</t>
  </si>
  <si>
    <t>Odpočet pohonu</t>
  </si>
  <si>
    <t>10</t>
  </si>
  <si>
    <t>59244018R</t>
  </si>
  <si>
    <t>bm</t>
  </si>
  <si>
    <t>11</t>
  </si>
  <si>
    <t>12</t>
  </si>
  <si>
    <t>55350140R</t>
  </si>
  <si>
    <t>13</t>
  </si>
  <si>
    <t>786679102R</t>
  </si>
  <si>
    <t>Příplatek za výškovou montáž bez lešení</t>
  </si>
  <si>
    <t>17</t>
  </si>
  <si>
    <t>998786209R</t>
  </si>
  <si>
    <t>Doprava</t>
  </si>
  <si>
    <t>61140702R</t>
  </si>
  <si>
    <t>19</t>
  </si>
  <si>
    <t>20</t>
  </si>
  <si>
    <t xml:space="preserve">2018/1-133 - ZŠ Křídlovická budova B do ulice </t>
  </si>
  <si>
    <t>Město Brno - střed</t>
  </si>
  <si>
    <t>-744513635</t>
  </si>
  <si>
    <t>Montáž venkovní žaluzie předokenní dodávka je vč.přípl.barvy-17,26m2,hor.prof.56/58 pozink.6 m, spod.prof Z93 elox-8,46m, vodící lišta elox P+L-12,24m</t>
  </si>
  <si>
    <t>-1302978733</t>
  </si>
  <si>
    <t>-1135836790</t>
  </si>
  <si>
    <t>16933645</t>
  </si>
  <si>
    <t>-1302708016</t>
  </si>
  <si>
    <t>1646485700</t>
  </si>
  <si>
    <t>1343995400</t>
  </si>
  <si>
    <t>1815906485</t>
  </si>
  <si>
    <t>-440592252</t>
  </si>
  <si>
    <t>Krycí plech KPL 1 301 -400 lak.2*4,30 (2,4 0+1,40)</t>
  </si>
  <si>
    <t>1575719730</t>
  </si>
  <si>
    <t>Spojka KPL 1 lak 1*4,30 1,40,2,40)</t>
  </si>
  <si>
    <t>-1358817196</t>
  </si>
  <si>
    <t>55350142R</t>
  </si>
  <si>
    <t>Spojka hřídelena sestavy</t>
  </si>
  <si>
    <t>832796290</t>
  </si>
  <si>
    <t>326318627</t>
  </si>
  <si>
    <t>-2043644962</t>
  </si>
  <si>
    <t>2018/1-134 - ZŠ Křidlovická budova A jižní strana</t>
  </si>
  <si>
    <t>-1069606876</t>
  </si>
  <si>
    <t>Montáž venkovní žaluzie předokenní dodávka je vč.přípl.barvy 195,65m2 ,horního prof.56/58 pozink-37,0m. spodního prof. Z93 elox-70,12m, vodící lišty S-elox 103,23m P+L,ovl.střed-37</t>
  </si>
  <si>
    <t>1307622266</t>
  </si>
  <si>
    <t>Venkovní žaluzie předokenní Z 93 vel. 2150 x 2790 mm</t>
  </si>
  <si>
    <t>122601028</t>
  </si>
  <si>
    <t>Venkovní žaluzie předokenní Z 93 vel. 1790 x 2790 mm</t>
  </si>
  <si>
    <t>538211163</t>
  </si>
  <si>
    <t>61140703R</t>
  </si>
  <si>
    <t>Venkovní žaluzie předokenní Z 93 vel. 1365 x 2790 mm</t>
  </si>
  <si>
    <t>-1302664561</t>
  </si>
  <si>
    <t>-1818888047</t>
  </si>
  <si>
    <t>612567997</t>
  </si>
  <si>
    <t>1461263729</t>
  </si>
  <si>
    <t>61140607R</t>
  </si>
  <si>
    <t xml:space="preserve">Držák KP - 4 rsnížený-40  156 - 206 mm </t>
  </si>
  <si>
    <t>-1870389929</t>
  </si>
  <si>
    <t>61140608R</t>
  </si>
  <si>
    <t>Prodloužení držáku KP 250 mm</t>
  </si>
  <si>
    <t>935367502</t>
  </si>
  <si>
    <t>87566817</t>
  </si>
  <si>
    <t>-1056442174</t>
  </si>
  <si>
    <t>59244021R</t>
  </si>
  <si>
    <t>Krycí plech KPL 1 401 - 500 mm lak 12*2,1700 (2,90,1,40)</t>
  </si>
  <si>
    <t>-280073381</t>
  </si>
  <si>
    <t>59244022R</t>
  </si>
  <si>
    <t>Krycí plech KPL 1 400 - 500 mm lak 1*1,380 (240,140)</t>
  </si>
  <si>
    <t>-1772587221</t>
  </si>
  <si>
    <t>59244023R</t>
  </si>
  <si>
    <t>Krycí plech KPL 1 400 - 500 mm lak 24*1,80 (2,90 1,40)</t>
  </si>
  <si>
    <t>-288325500</t>
  </si>
  <si>
    <t>-1945112331</t>
  </si>
  <si>
    <t>-647190577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</si>
</sst>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2" borderId="0" xfId="0" applyFill="1" applyProtection="1"/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4" fontId="30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0" fillId="4" borderId="9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0" fillId="0" borderId="0" xfId="0"/>
    <xf numFmtId="0" fontId="1" fillId="0" borderId="0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0" borderId="0" xfId="0"/>
    <xf numFmtId="0" fontId="0" fillId="0" borderId="0" xfId="0" applyProtection="1"/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 applyProtection="1">
      <alignment horizontal="left" vertical="center"/>
    </xf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/>
    </xf>
    <xf numFmtId="0" fontId="0" fillId="0" borderId="5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18" fillId="0" borderId="11" xfId="0" applyFont="1" applyBorder="1" applyAlignment="1" applyProtection="1">
      <alignment horizontal="left"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9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9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4" fillId="0" borderId="25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vertical="center"/>
    </xf>
    <xf numFmtId="0" fontId="19" fillId="0" borderId="18" xfId="0" applyFont="1" applyBorder="1" applyAlignment="1" applyProtection="1">
      <alignment horizontal="center" vertical="center"/>
    </xf>
    <xf numFmtId="4" fontId="0" fillId="0" borderId="0" xfId="0" applyNumberFormat="1" applyFont="1" applyAlignment="1" applyProtection="1">
      <alignment vertical="center"/>
    </xf>
    <xf numFmtId="0" fontId="22" fillId="5" borderId="0" xfId="0" applyFont="1" applyFill="1" applyBorder="1" applyAlignment="1" applyProtection="1">
      <alignment horizontal="left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14" fillId="0" borderId="24" xfId="0" applyFont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left" vertical="center"/>
    </xf>
    <xf numFmtId="0" fontId="0" fillId="0" borderId="11" xfId="0" applyFont="1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 applyProtection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1" fillId="0" borderId="25" xfId="0" applyFont="1" applyBorder="1" applyAlignment="1" applyProtection="1">
      <alignment horizontal="center" vertical="center"/>
    </xf>
    <xf numFmtId="49" fontId="31" fillId="0" borderId="25" xfId="0" applyNumberFormat="1" applyFont="1" applyBorder="1" applyAlignment="1" applyProtection="1">
      <alignment horizontal="left" vertical="center" wrapText="1"/>
    </xf>
    <xf numFmtId="0" fontId="31" fillId="0" borderId="25" xfId="0" applyFont="1" applyBorder="1" applyAlignment="1" applyProtection="1">
      <alignment horizontal="center" vertical="center" wrapText="1"/>
    </xf>
    <xf numFmtId="167" fontId="31" fillId="0" borderId="25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/>
      <protection locked="0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4" fontId="22" fillId="5" borderId="0" xfId="0" applyNumberFormat="1" applyFont="1" applyFill="1" applyBorder="1" applyAlignment="1" applyProtection="1">
      <alignment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</xf>
    <xf numFmtId="0" fontId="31" fillId="0" borderId="25" xfId="0" applyFont="1" applyBorder="1" applyAlignment="1" applyProtection="1">
      <alignment horizontal="left" vertical="center" wrapText="1"/>
    </xf>
    <xf numFmtId="4" fontId="31" fillId="0" borderId="25" xfId="0" applyNumberFormat="1" applyFont="1" applyBorder="1" applyAlignment="1" applyProtection="1">
      <alignment vertical="center"/>
      <protection locked="0"/>
    </xf>
    <xf numFmtId="4" fontId="31" fillId="0" borderId="25" xfId="0" applyNumberFormat="1" applyFont="1" applyBorder="1" applyAlignment="1" applyProtection="1">
      <alignment vertical="center"/>
    </xf>
    <xf numFmtId="4" fontId="22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 vertical="center"/>
    </xf>
    <xf numFmtId="0" fontId="0" fillId="0" borderId="0" xfId="0" applyProtection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K92"/>
  <sheetViews>
    <sheetView showGridLines="0" tabSelected="1" zoomScaleNormal="100" workbookViewId="0">
      <pane ySplit="1" topLeftCell="A2" activePane="bottomLeft" state="frozen"/>
      <selection pane="bottomLeft" activeCell="J88" sqref="J88:AF8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hidden="1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hidden="1" customHeight="1">
      <c r="A2" s="91"/>
      <c r="B2" s="91"/>
      <c r="C2" s="204" t="s">
        <v>7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Q2" s="91"/>
      <c r="AR2" s="227" t="s">
        <v>8</v>
      </c>
      <c r="AS2" s="228"/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8"/>
      <c r="BS2" s="17" t="s">
        <v>9</v>
      </c>
      <c r="BT2" s="17" t="s">
        <v>10</v>
      </c>
    </row>
    <row r="3" spans="1:73" ht="6.95" hidden="1" customHeight="1">
      <c r="A3" s="91"/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S3" s="17" t="s">
        <v>9</v>
      </c>
      <c r="BT3" s="17" t="s">
        <v>11</v>
      </c>
    </row>
    <row r="4" spans="1:73" ht="36.950000000000003" hidden="1" customHeight="1">
      <c r="A4" s="91"/>
      <c r="B4" s="21"/>
      <c r="C4" s="206" t="s">
        <v>12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2"/>
      <c r="AR4" s="91"/>
      <c r="AS4" s="84" t="s">
        <v>13</v>
      </c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S4" s="17" t="s">
        <v>14</v>
      </c>
    </row>
    <row r="5" spans="1:73" ht="14.45" hidden="1" customHeight="1">
      <c r="A5" s="91"/>
      <c r="B5" s="21"/>
      <c r="C5" s="86"/>
      <c r="D5" s="23" t="s">
        <v>15</v>
      </c>
      <c r="E5" s="86"/>
      <c r="F5" s="86"/>
      <c r="G5" s="86"/>
      <c r="H5" s="86"/>
      <c r="I5" s="86"/>
      <c r="J5" s="86"/>
      <c r="K5" s="208" t="s">
        <v>16</v>
      </c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86"/>
      <c r="AQ5" s="22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S5" s="17" t="s">
        <v>9</v>
      </c>
    </row>
    <row r="6" spans="1:73" ht="36.950000000000003" hidden="1" customHeight="1">
      <c r="A6" s="91"/>
      <c r="B6" s="21"/>
      <c r="C6" s="86"/>
      <c r="D6" s="24" t="s">
        <v>17</v>
      </c>
      <c r="E6" s="86"/>
      <c r="F6" s="86"/>
      <c r="G6" s="86"/>
      <c r="H6" s="86"/>
      <c r="I6" s="86"/>
      <c r="J6" s="86"/>
      <c r="K6" s="210" t="s">
        <v>18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P6" s="86"/>
      <c r="AQ6" s="22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S6" s="17" t="s">
        <v>9</v>
      </c>
    </row>
    <row r="7" spans="1:73" ht="14.45" hidden="1" customHeight="1">
      <c r="A7" s="91"/>
      <c r="B7" s="21"/>
      <c r="C7" s="86"/>
      <c r="D7" s="94" t="s">
        <v>19</v>
      </c>
      <c r="E7" s="86"/>
      <c r="F7" s="86"/>
      <c r="G7" s="86"/>
      <c r="H7" s="86"/>
      <c r="I7" s="86"/>
      <c r="J7" s="86"/>
      <c r="K7" s="85" t="s">
        <v>5</v>
      </c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94" t="s">
        <v>20</v>
      </c>
      <c r="AL7" s="86"/>
      <c r="AM7" s="86"/>
      <c r="AN7" s="85" t="s">
        <v>5</v>
      </c>
      <c r="AO7" s="86"/>
      <c r="AP7" s="86"/>
      <c r="AQ7" s="22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S7" s="17" t="s">
        <v>9</v>
      </c>
    </row>
    <row r="8" spans="1:73" ht="14.45" hidden="1" customHeight="1">
      <c r="A8" s="91"/>
      <c r="B8" s="21"/>
      <c r="C8" s="86"/>
      <c r="D8" s="94" t="s">
        <v>21</v>
      </c>
      <c r="E8" s="86"/>
      <c r="F8" s="86"/>
      <c r="G8" s="86"/>
      <c r="H8" s="86"/>
      <c r="I8" s="86"/>
      <c r="J8" s="86"/>
      <c r="K8" s="85" t="s">
        <v>22</v>
      </c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94" t="s">
        <v>23</v>
      </c>
      <c r="AL8" s="86"/>
      <c r="AM8" s="86"/>
      <c r="AN8" s="85" t="s">
        <v>24</v>
      </c>
      <c r="AO8" s="86"/>
      <c r="AP8" s="86"/>
      <c r="AQ8" s="22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S8" s="17" t="s">
        <v>9</v>
      </c>
    </row>
    <row r="9" spans="1:73" ht="14.45" hidden="1" customHeight="1">
      <c r="A9" s="91"/>
      <c r="B9" s="21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22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S9" s="17" t="s">
        <v>9</v>
      </c>
    </row>
    <row r="10" spans="1:73" ht="14.45" hidden="1" customHeight="1">
      <c r="A10" s="91"/>
      <c r="B10" s="21"/>
      <c r="C10" s="86"/>
      <c r="D10" s="94" t="s">
        <v>25</v>
      </c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94" t="s">
        <v>26</v>
      </c>
      <c r="AL10" s="86"/>
      <c r="AM10" s="86"/>
      <c r="AN10" s="85" t="s">
        <v>5</v>
      </c>
      <c r="AO10" s="86"/>
      <c r="AP10" s="86"/>
      <c r="AQ10" s="22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S10" s="17" t="s">
        <v>9</v>
      </c>
    </row>
    <row r="11" spans="1:73" ht="18.399999999999999" hidden="1" customHeight="1">
      <c r="A11" s="91"/>
      <c r="B11" s="21"/>
      <c r="C11" s="86"/>
      <c r="D11" s="86"/>
      <c r="E11" s="85" t="s">
        <v>27</v>
      </c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94" t="s">
        <v>28</v>
      </c>
      <c r="AL11" s="86"/>
      <c r="AM11" s="86"/>
      <c r="AN11" s="85" t="s">
        <v>5</v>
      </c>
      <c r="AO11" s="86"/>
      <c r="AP11" s="86"/>
      <c r="AQ11" s="22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S11" s="17" t="s">
        <v>9</v>
      </c>
    </row>
    <row r="12" spans="1:73" ht="6.95" hidden="1" customHeight="1">
      <c r="A12" s="91"/>
      <c r="B12" s="21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22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S12" s="17" t="s">
        <v>9</v>
      </c>
    </row>
    <row r="13" spans="1:73" ht="14.45" hidden="1" customHeight="1">
      <c r="A13" s="91"/>
      <c r="B13" s="21"/>
      <c r="C13" s="86"/>
      <c r="D13" s="94" t="s">
        <v>29</v>
      </c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94" t="s">
        <v>26</v>
      </c>
      <c r="AL13" s="86"/>
      <c r="AM13" s="86"/>
      <c r="AN13" s="85" t="s">
        <v>5</v>
      </c>
      <c r="AO13" s="86"/>
      <c r="AP13" s="86"/>
      <c r="AQ13" s="22"/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  <c r="BD13" s="91"/>
      <c r="BE13" s="91"/>
      <c r="BS13" s="17" t="s">
        <v>9</v>
      </c>
    </row>
    <row r="14" spans="1:73" ht="15" hidden="1">
      <c r="A14" s="91"/>
      <c r="B14" s="21"/>
      <c r="C14" s="86"/>
      <c r="D14" s="86"/>
      <c r="E14" s="85" t="s">
        <v>30</v>
      </c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94" t="s">
        <v>28</v>
      </c>
      <c r="AL14" s="86"/>
      <c r="AM14" s="86"/>
      <c r="AN14" s="85" t="s">
        <v>5</v>
      </c>
      <c r="AO14" s="86"/>
      <c r="AP14" s="86"/>
      <c r="AQ14" s="22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91"/>
      <c r="BE14" s="91"/>
      <c r="BS14" s="17" t="s">
        <v>9</v>
      </c>
    </row>
    <row r="15" spans="1:73" ht="6.95" hidden="1" customHeight="1">
      <c r="A15" s="91"/>
      <c r="B15" s="21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22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S15" s="17" t="s">
        <v>6</v>
      </c>
    </row>
    <row r="16" spans="1:73" ht="14.45" hidden="1" customHeight="1">
      <c r="A16" s="91"/>
      <c r="B16" s="21"/>
      <c r="C16" s="86"/>
      <c r="D16" s="94" t="s">
        <v>31</v>
      </c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94" t="s">
        <v>26</v>
      </c>
      <c r="AL16" s="86"/>
      <c r="AM16" s="86"/>
      <c r="AN16" s="85" t="s">
        <v>5</v>
      </c>
      <c r="AO16" s="86"/>
      <c r="AP16" s="86"/>
      <c r="AQ16" s="22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S16" s="17" t="s">
        <v>6</v>
      </c>
    </row>
    <row r="17" spans="1:71" ht="18.399999999999999" hidden="1" customHeight="1">
      <c r="A17" s="91"/>
      <c r="B17" s="21"/>
      <c r="C17" s="86"/>
      <c r="D17" s="86"/>
      <c r="E17" s="85" t="s">
        <v>30</v>
      </c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94" t="s">
        <v>28</v>
      </c>
      <c r="AL17" s="86"/>
      <c r="AM17" s="86"/>
      <c r="AN17" s="85" t="s">
        <v>5</v>
      </c>
      <c r="AO17" s="86"/>
      <c r="AP17" s="86"/>
      <c r="AQ17" s="22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S17" s="17" t="s">
        <v>32</v>
      </c>
    </row>
    <row r="18" spans="1:71" ht="6.95" hidden="1" customHeight="1">
      <c r="A18" s="91"/>
      <c r="B18" s="21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22"/>
      <c r="AR18" s="91"/>
      <c r="AS18" s="91"/>
      <c r="AT18" s="91"/>
      <c r="AU18" s="91"/>
      <c r="AV18" s="91"/>
      <c r="AW18" s="91"/>
      <c r="AX18" s="91"/>
      <c r="AY18" s="91"/>
      <c r="AZ18" s="91"/>
      <c r="BA18" s="91"/>
      <c r="BB18" s="91"/>
      <c r="BC18" s="91"/>
      <c r="BD18" s="91"/>
      <c r="BE18" s="91"/>
      <c r="BS18" s="17" t="s">
        <v>9</v>
      </c>
    </row>
    <row r="19" spans="1:71" ht="14.45" hidden="1" customHeight="1">
      <c r="A19" s="91"/>
      <c r="B19" s="21"/>
      <c r="C19" s="86"/>
      <c r="D19" s="94" t="s">
        <v>33</v>
      </c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94" t="s">
        <v>26</v>
      </c>
      <c r="AL19" s="86"/>
      <c r="AM19" s="86"/>
      <c r="AN19" s="85" t="s">
        <v>5</v>
      </c>
      <c r="AO19" s="86"/>
      <c r="AP19" s="86"/>
      <c r="AQ19" s="22"/>
      <c r="AR19" s="91"/>
      <c r="AS19" s="91"/>
      <c r="AT19" s="91"/>
      <c r="AU19" s="91"/>
      <c r="AV19" s="91"/>
      <c r="AW19" s="91"/>
      <c r="AX19" s="91"/>
      <c r="AY19" s="91"/>
      <c r="AZ19" s="91"/>
      <c r="BA19" s="91"/>
      <c r="BB19" s="91"/>
      <c r="BC19" s="91"/>
      <c r="BD19" s="91"/>
      <c r="BE19" s="91"/>
      <c r="BS19" s="17" t="s">
        <v>9</v>
      </c>
    </row>
    <row r="20" spans="1:71" ht="18.399999999999999" hidden="1" customHeight="1">
      <c r="A20" s="91"/>
      <c r="B20" s="21"/>
      <c r="C20" s="86"/>
      <c r="D20" s="86"/>
      <c r="E20" s="85" t="s">
        <v>30</v>
      </c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94" t="s">
        <v>28</v>
      </c>
      <c r="AL20" s="86"/>
      <c r="AM20" s="86"/>
      <c r="AN20" s="85" t="s">
        <v>5</v>
      </c>
      <c r="AO20" s="86"/>
      <c r="AP20" s="86"/>
      <c r="AQ20" s="22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</row>
    <row r="21" spans="1:71" ht="6.95" hidden="1" customHeight="1">
      <c r="A21" s="91"/>
      <c r="B21" s="21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22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</row>
    <row r="22" spans="1:71" ht="15" hidden="1">
      <c r="A22" s="91"/>
      <c r="B22" s="21"/>
      <c r="C22" s="86"/>
      <c r="D22" s="94" t="s">
        <v>34</v>
      </c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22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</row>
    <row r="23" spans="1:71" ht="16.5" hidden="1" customHeight="1">
      <c r="A23" s="91"/>
      <c r="B23" s="21"/>
      <c r="C23" s="86"/>
      <c r="D23" s="86"/>
      <c r="E23" s="211" t="s">
        <v>5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86"/>
      <c r="AP23" s="86"/>
      <c r="AQ23" s="22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</row>
    <row r="24" spans="1:71" ht="6.95" hidden="1" customHeight="1">
      <c r="A24" s="91"/>
      <c r="B24" s="21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22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</row>
    <row r="25" spans="1:71" ht="6.95" hidden="1" customHeight="1">
      <c r="A25" s="91"/>
      <c r="B25" s="21"/>
      <c r="C25" s="86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86"/>
      <c r="AQ25" s="22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</row>
    <row r="26" spans="1:71" ht="14.45" hidden="1" customHeight="1">
      <c r="A26" s="91"/>
      <c r="B26" s="21"/>
      <c r="C26" s="86"/>
      <c r="D26" s="26" t="s">
        <v>35</v>
      </c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233" t="e">
        <f>ROUND(#REF!,2)</f>
        <v>#REF!</v>
      </c>
      <c r="AL26" s="209"/>
      <c r="AM26" s="209"/>
      <c r="AN26" s="209"/>
      <c r="AO26" s="209"/>
      <c r="AP26" s="86"/>
      <c r="AQ26" s="22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</row>
    <row r="27" spans="1:71" ht="14.45" hidden="1" customHeight="1">
      <c r="A27" s="91"/>
      <c r="B27" s="21"/>
      <c r="C27" s="86"/>
      <c r="D27" s="26" t="s">
        <v>36</v>
      </c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233" t="e">
        <f>ROUND(#REF!,2)</f>
        <v>#REF!</v>
      </c>
      <c r="AL27" s="233"/>
      <c r="AM27" s="233"/>
      <c r="AN27" s="233"/>
      <c r="AO27" s="233"/>
      <c r="AP27" s="86"/>
      <c r="AQ27" s="22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</row>
    <row r="28" spans="1:71" s="1" customFormat="1" ht="6.95" hidden="1" customHeight="1">
      <c r="B28" s="27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28"/>
    </row>
    <row r="29" spans="1:71" s="1" customFormat="1" ht="25.9" hidden="1" customHeight="1">
      <c r="B29" s="27"/>
      <c r="C29" s="95"/>
      <c r="D29" s="29" t="s">
        <v>37</v>
      </c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234" t="e">
        <f>ROUND(AK26+AK27,2)</f>
        <v>#REF!</v>
      </c>
      <c r="AL29" s="235"/>
      <c r="AM29" s="235"/>
      <c r="AN29" s="235"/>
      <c r="AO29" s="235"/>
      <c r="AP29" s="95"/>
      <c r="AQ29" s="28"/>
    </row>
    <row r="30" spans="1:71" s="1" customFormat="1" ht="6.95" hidden="1" customHeight="1">
      <c r="B30" s="27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28"/>
    </row>
    <row r="31" spans="1:71" s="2" customFormat="1" ht="14.45" hidden="1" customHeight="1">
      <c r="B31" s="30"/>
      <c r="C31" s="83"/>
      <c r="D31" s="92" t="s">
        <v>38</v>
      </c>
      <c r="E31" s="83"/>
      <c r="F31" s="92" t="s">
        <v>39</v>
      </c>
      <c r="G31" s="83"/>
      <c r="H31" s="83"/>
      <c r="I31" s="83"/>
      <c r="J31" s="83"/>
      <c r="K31" s="83"/>
      <c r="L31" s="201">
        <v>0.21</v>
      </c>
      <c r="M31" s="202"/>
      <c r="N31" s="202"/>
      <c r="O31" s="202"/>
      <c r="P31" s="83"/>
      <c r="Q31" s="83"/>
      <c r="R31" s="83"/>
      <c r="S31" s="83"/>
      <c r="T31" s="31" t="s">
        <v>40</v>
      </c>
      <c r="U31" s="83"/>
      <c r="V31" s="83"/>
      <c r="W31" s="203" t="e">
        <f>ROUND(#REF!+SUM(CD90),2)</f>
        <v>#REF!</v>
      </c>
      <c r="X31" s="202"/>
      <c r="Y31" s="202"/>
      <c r="Z31" s="202"/>
      <c r="AA31" s="202"/>
      <c r="AB31" s="202"/>
      <c r="AC31" s="202"/>
      <c r="AD31" s="202"/>
      <c r="AE31" s="202"/>
      <c r="AF31" s="83"/>
      <c r="AG31" s="83"/>
      <c r="AH31" s="83"/>
      <c r="AI31" s="83"/>
      <c r="AJ31" s="83"/>
      <c r="AK31" s="203" t="e">
        <f>ROUND(#REF!+SUM(BY90),2)</f>
        <v>#REF!</v>
      </c>
      <c r="AL31" s="202"/>
      <c r="AM31" s="202"/>
      <c r="AN31" s="202"/>
      <c r="AO31" s="202"/>
      <c r="AP31" s="83"/>
      <c r="AQ31" s="32"/>
    </row>
    <row r="32" spans="1:71" s="2" customFormat="1" ht="14.45" hidden="1" customHeight="1">
      <c r="B32" s="30"/>
      <c r="C32" s="83"/>
      <c r="D32" s="83"/>
      <c r="E32" s="83"/>
      <c r="F32" s="92" t="s">
        <v>41</v>
      </c>
      <c r="G32" s="83"/>
      <c r="H32" s="83"/>
      <c r="I32" s="83"/>
      <c r="J32" s="83"/>
      <c r="K32" s="83"/>
      <c r="L32" s="201">
        <v>0.15</v>
      </c>
      <c r="M32" s="202"/>
      <c r="N32" s="202"/>
      <c r="O32" s="202"/>
      <c r="P32" s="83"/>
      <c r="Q32" s="83"/>
      <c r="R32" s="83"/>
      <c r="S32" s="83"/>
      <c r="T32" s="31" t="s">
        <v>40</v>
      </c>
      <c r="U32" s="83"/>
      <c r="V32" s="83"/>
      <c r="W32" s="203" t="e">
        <f>ROUND(#REF!+SUM(CE90),2)</f>
        <v>#REF!</v>
      </c>
      <c r="X32" s="202"/>
      <c r="Y32" s="202"/>
      <c r="Z32" s="202"/>
      <c r="AA32" s="202"/>
      <c r="AB32" s="202"/>
      <c r="AC32" s="202"/>
      <c r="AD32" s="202"/>
      <c r="AE32" s="202"/>
      <c r="AF32" s="83"/>
      <c r="AG32" s="83"/>
      <c r="AH32" s="83"/>
      <c r="AI32" s="83"/>
      <c r="AJ32" s="83"/>
      <c r="AK32" s="203" t="e">
        <f>ROUND(#REF!+SUM(BZ90),2)</f>
        <v>#REF!</v>
      </c>
      <c r="AL32" s="202"/>
      <c r="AM32" s="202"/>
      <c r="AN32" s="202"/>
      <c r="AO32" s="202"/>
      <c r="AP32" s="83"/>
      <c r="AQ32" s="32"/>
    </row>
    <row r="33" spans="1:57" s="2" customFormat="1" ht="14.45" hidden="1" customHeight="1">
      <c r="B33" s="30"/>
      <c r="C33" s="83"/>
      <c r="D33" s="83"/>
      <c r="E33" s="83"/>
      <c r="F33" s="92" t="s">
        <v>42</v>
      </c>
      <c r="G33" s="83"/>
      <c r="H33" s="83"/>
      <c r="I33" s="83"/>
      <c r="J33" s="83"/>
      <c r="K33" s="83"/>
      <c r="L33" s="201">
        <v>0.21</v>
      </c>
      <c r="M33" s="202"/>
      <c r="N33" s="202"/>
      <c r="O33" s="202"/>
      <c r="P33" s="83"/>
      <c r="Q33" s="83"/>
      <c r="R33" s="83"/>
      <c r="S33" s="83"/>
      <c r="T33" s="31" t="s">
        <v>40</v>
      </c>
      <c r="U33" s="83"/>
      <c r="V33" s="83"/>
      <c r="W33" s="203" t="e">
        <f>ROUND(#REF!+SUM(CF90),2)</f>
        <v>#REF!</v>
      </c>
      <c r="X33" s="202"/>
      <c r="Y33" s="202"/>
      <c r="Z33" s="202"/>
      <c r="AA33" s="202"/>
      <c r="AB33" s="202"/>
      <c r="AC33" s="202"/>
      <c r="AD33" s="202"/>
      <c r="AE33" s="202"/>
      <c r="AF33" s="83"/>
      <c r="AG33" s="83"/>
      <c r="AH33" s="83"/>
      <c r="AI33" s="83"/>
      <c r="AJ33" s="83"/>
      <c r="AK33" s="203">
        <v>0</v>
      </c>
      <c r="AL33" s="202"/>
      <c r="AM33" s="202"/>
      <c r="AN33" s="202"/>
      <c r="AO33" s="202"/>
      <c r="AP33" s="83"/>
      <c r="AQ33" s="32"/>
    </row>
    <row r="34" spans="1:57" s="2" customFormat="1" ht="14.45" hidden="1" customHeight="1">
      <c r="B34" s="30"/>
      <c r="C34" s="83"/>
      <c r="D34" s="83"/>
      <c r="E34" s="83"/>
      <c r="F34" s="92" t="s">
        <v>43</v>
      </c>
      <c r="G34" s="83"/>
      <c r="H34" s="83"/>
      <c r="I34" s="83"/>
      <c r="J34" s="83"/>
      <c r="K34" s="83"/>
      <c r="L34" s="201">
        <v>0.15</v>
      </c>
      <c r="M34" s="202"/>
      <c r="N34" s="202"/>
      <c r="O34" s="202"/>
      <c r="P34" s="83"/>
      <c r="Q34" s="83"/>
      <c r="R34" s="83"/>
      <c r="S34" s="83"/>
      <c r="T34" s="31" t="s">
        <v>40</v>
      </c>
      <c r="U34" s="83"/>
      <c r="V34" s="83"/>
      <c r="W34" s="203" t="e">
        <f>ROUND(#REF!+SUM(CG90),2)</f>
        <v>#REF!</v>
      </c>
      <c r="X34" s="202"/>
      <c r="Y34" s="202"/>
      <c r="Z34" s="202"/>
      <c r="AA34" s="202"/>
      <c r="AB34" s="202"/>
      <c r="AC34" s="202"/>
      <c r="AD34" s="202"/>
      <c r="AE34" s="202"/>
      <c r="AF34" s="83"/>
      <c r="AG34" s="83"/>
      <c r="AH34" s="83"/>
      <c r="AI34" s="83"/>
      <c r="AJ34" s="83"/>
      <c r="AK34" s="203">
        <v>0</v>
      </c>
      <c r="AL34" s="202"/>
      <c r="AM34" s="202"/>
      <c r="AN34" s="202"/>
      <c r="AO34" s="202"/>
      <c r="AP34" s="83"/>
      <c r="AQ34" s="32"/>
    </row>
    <row r="35" spans="1:57" s="2" customFormat="1" ht="14.45" hidden="1" customHeight="1">
      <c r="B35" s="30"/>
      <c r="C35" s="83"/>
      <c r="D35" s="83"/>
      <c r="E35" s="83"/>
      <c r="F35" s="92" t="s">
        <v>44</v>
      </c>
      <c r="G35" s="83"/>
      <c r="H35" s="83"/>
      <c r="I35" s="83"/>
      <c r="J35" s="83"/>
      <c r="K35" s="83"/>
      <c r="L35" s="201">
        <v>0</v>
      </c>
      <c r="M35" s="202"/>
      <c r="N35" s="202"/>
      <c r="O35" s="202"/>
      <c r="P35" s="83"/>
      <c r="Q35" s="83"/>
      <c r="R35" s="83"/>
      <c r="S35" s="83"/>
      <c r="T35" s="31" t="s">
        <v>40</v>
      </c>
      <c r="U35" s="83"/>
      <c r="V35" s="83"/>
      <c r="W35" s="203" t="e">
        <f>ROUND(#REF!+SUM(CH90),2)</f>
        <v>#REF!</v>
      </c>
      <c r="X35" s="202"/>
      <c r="Y35" s="202"/>
      <c r="Z35" s="202"/>
      <c r="AA35" s="202"/>
      <c r="AB35" s="202"/>
      <c r="AC35" s="202"/>
      <c r="AD35" s="202"/>
      <c r="AE35" s="202"/>
      <c r="AF35" s="83"/>
      <c r="AG35" s="83"/>
      <c r="AH35" s="83"/>
      <c r="AI35" s="83"/>
      <c r="AJ35" s="83"/>
      <c r="AK35" s="203">
        <v>0</v>
      </c>
      <c r="AL35" s="202"/>
      <c r="AM35" s="202"/>
      <c r="AN35" s="202"/>
      <c r="AO35" s="202"/>
      <c r="AP35" s="83"/>
      <c r="AQ35" s="32"/>
    </row>
    <row r="36" spans="1:57" s="1" customFormat="1" ht="6.95" hidden="1" customHeight="1">
      <c r="B36" s="27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28"/>
    </row>
    <row r="37" spans="1:57" s="1" customFormat="1" ht="25.9" hidden="1" customHeight="1">
      <c r="B37" s="27"/>
      <c r="C37" s="33"/>
      <c r="D37" s="34" t="s">
        <v>45</v>
      </c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35" t="s">
        <v>46</v>
      </c>
      <c r="U37" s="87"/>
      <c r="V37" s="87"/>
      <c r="W37" s="87"/>
      <c r="X37" s="216" t="s">
        <v>47</v>
      </c>
      <c r="Y37" s="217"/>
      <c r="Z37" s="217"/>
      <c r="AA37" s="217"/>
      <c r="AB37" s="217"/>
      <c r="AC37" s="87"/>
      <c r="AD37" s="87"/>
      <c r="AE37" s="87"/>
      <c r="AF37" s="87"/>
      <c r="AG37" s="87"/>
      <c r="AH37" s="87"/>
      <c r="AI37" s="87"/>
      <c r="AJ37" s="87"/>
      <c r="AK37" s="218" t="e">
        <f>SUM(AK29:AK35)</f>
        <v>#REF!</v>
      </c>
      <c r="AL37" s="217"/>
      <c r="AM37" s="217"/>
      <c r="AN37" s="217"/>
      <c r="AO37" s="219"/>
      <c r="AP37" s="33"/>
      <c r="AQ37" s="28"/>
    </row>
    <row r="38" spans="1:57" s="1" customFormat="1" ht="14.45" hidden="1" customHeight="1">
      <c r="B38" s="27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28"/>
    </row>
    <row r="39" spans="1:57" hidden="1">
      <c r="A39" s="91"/>
      <c r="B39" s="21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22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</row>
    <row r="40" spans="1:57" hidden="1">
      <c r="A40" s="91"/>
      <c r="B40" s="21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22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</row>
    <row r="41" spans="1:57" hidden="1">
      <c r="A41" s="91"/>
      <c r="B41" s="21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22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</row>
    <row r="42" spans="1:57" hidden="1">
      <c r="A42" s="91"/>
      <c r="B42" s="21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22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</row>
    <row r="43" spans="1:57" hidden="1">
      <c r="A43" s="91"/>
      <c r="B43" s="21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22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</row>
    <row r="44" spans="1:57" hidden="1">
      <c r="A44" s="91"/>
      <c r="B44" s="21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22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</row>
    <row r="45" spans="1:57" hidden="1">
      <c r="A45" s="91"/>
      <c r="B45" s="21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22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</row>
    <row r="46" spans="1:57" hidden="1">
      <c r="A46" s="91"/>
      <c r="B46" s="21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22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</row>
    <row r="47" spans="1:57" hidden="1">
      <c r="A47" s="91"/>
      <c r="B47" s="21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22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</row>
    <row r="48" spans="1:57" hidden="1">
      <c r="A48" s="91"/>
      <c r="B48" s="21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22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</row>
    <row r="49" spans="1:57" s="1" customFormat="1" ht="15" hidden="1">
      <c r="B49" s="27"/>
      <c r="C49" s="95"/>
      <c r="D49" s="36" t="s">
        <v>48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8"/>
      <c r="AA49" s="95"/>
      <c r="AB49" s="95"/>
      <c r="AC49" s="36" t="s">
        <v>49</v>
      </c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8"/>
      <c r="AP49" s="95"/>
      <c r="AQ49" s="28"/>
    </row>
    <row r="50" spans="1:57" hidden="1">
      <c r="A50" s="91"/>
      <c r="B50" s="21"/>
      <c r="C50" s="86"/>
      <c r="D50" s="39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40"/>
      <c r="AA50" s="86"/>
      <c r="AB50" s="86"/>
      <c r="AC50" s="39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40"/>
      <c r="AP50" s="86"/>
      <c r="AQ50" s="22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</row>
    <row r="51" spans="1:57" hidden="1">
      <c r="A51" s="91"/>
      <c r="B51" s="21"/>
      <c r="C51" s="86"/>
      <c r="D51" s="39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40"/>
      <c r="AA51" s="86"/>
      <c r="AB51" s="86"/>
      <c r="AC51" s="39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40"/>
      <c r="AP51" s="86"/>
      <c r="AQ51" s="22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</row>
    <row r="52" spans="1:57" hidden="1">
      <c r="A52" s="91"/>
      <c r="B52" s="21"/>
      <c r="C52" s="86"/>
      <c r="D52" s="39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40"/>
      <c r="AA52" s="86"/>
      <c r="AB52" s="86"/>
      <c r="AC52" s="39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40"/>
      <c r="AP52" s="86"/>
      <c r="AQ52" s="22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</row>
    <row r="53" spans="1:57" hidden="1">
      <c r="A53" s="91"/>
      <c r="B53" s="21"/>
      <c r="C53" s="86"/>
      <c r="D53" s="39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40"/>
      <c r="AA53" s="86"/>
      <c r="AB53" s="86"/>
      <c r="AC53" s="39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40"/>
      <c r="AP53" s="86"/>
      <c r="AQ53" s="22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</row>
    <row r="54" spans="1:57" hidden="1">
      <c r="A54" s="91"/>
      <c r="B54" s="21"/>
      <c r="C54" s="86"/>
      <c r="D54" s="39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40"/>
      <c r="AA54" s="86"/>
      <c r="AB54" s="86"/>
      <c r="AC54" s="39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40"/>
      <c r="AP54" s="86"/>
      <c r="AQ54" s="22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</row>
    <row r="55" spans="1:57" hidden="1">
      <c r="A55" s="91"/>
      <c r="B55" s="21"/>
      <c r="C55" s="86"/>
      <c r="D55" s="39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40"/>
      <c r="AA55" s="86"/>
      <c r="AB55" s="86"/>
      <c r="AC55" s="39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40"/>
      <c r="AP55" s="86"/>
      <c r="AQ55" s="22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</row>
    <row r="56" spans="1:57" hidden="1">
      <c r="A56" s="91"/>
      <c r="B56" s="21"/>
      <c r="C56" s="86"/>
      <c r="D56" s="39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40"/>
      <c r="AA56" s="86"/>
      <c r="AB56" s="86"/>
      <c r="AC56" s="39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40"/>
      <c r="AP56" s="86"/>
      <c r="AQ56" s="22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</row>
    <row r="57" spans="1:57" hidden="1">
      <c r="A57" s="91"/>
      <c r="B57" s="21"/>
      <c r="C57" s="86"/>
      <c r="D57" s="39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40"/>
      <c r="AA57" s="86"/>
      <c r="AB57" s="86"/>
      <c r="AC57" s="39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40"/>
      <c r="AP57" s="86"/>
      <c r="AQ57" s="22"/>
      <c r="AR57" s="91"/>
      <c r="AS57" s="91"/>
      <c r="AT57" s="91"/>
      <c r="AU57" s="91"/>
      <c r="AV57" s="91"/>
      <c r="AW57" s="91"/>
      <c r="AX57" s="91"/>
      <c r="AY57" s="91"/>
      <c r="AZ57" s="91"/>
      <c r="BA57" s="91"/>
      <c r="BB57" s="91"/>
      <c r="BC57" s="91"/>
      <c r="BD57" s="91"/>
      <c r="BE57" s="91"/>
    </row>
    <row r="58" spans="1:57" s="1" customFormat="1" ht="15" hidden="1">
      <c r="B58" s="27"/>
      <c r="C58" s="95"/>
      <c r="D58" s="41" t="s">
        <v>50</v>
      </c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3" t="s">
        <v>51</v>
      </c>
      <c r="S58" s="42"/>
      <c r="T58" s="42"/>
      <c r="U58" s="42"/>
      <c r="V58" s="42"/>
      <c r="W58" s="42"/>
      <c r="X58" s="42"/>
      <c r="Y58" s="42"/>
      <c r="Z58" s="44"/>
      <c r="AA58" s="95"/>
      <c r="AB58" s="95"/>
      <c r="AC58" s="41" t="s">
        <v>50</v>
      </c>
      <c r="AD58" s="42"/>
      <c r="AE58" s="42"/>
      <c r="AF58" s="42"/>
      <c r="AG58" s="42"/>
      <c r="AH58" s="42"/>
      <c r="AI58" s="42"/>
      <c r="AJ58" s="42"/>
      <c r="AK58" s="42"/>
      <c r="AL58" s="42"/>
      <c r="AM58" s="43" t="s">
        <v>51</v>
      </c>
      <c r="AN58" s="42"/>
      <c r="AO58" s="44"/>
      <c r="AP58" s="95"/>
      <c r="AQ58" s="28"/>
    </row>
    <row r="59" spans="1:57" hidden="1">
      <c r="A59" s="91"/>
      <c r="B59" s="21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22"/>
      <c r="AR59" s="91"/>
      <c r="AS59" s="91"/>
      <c r="AT59" s="91"/>
      <c r="AU59" s="91"/>
      <c r="AV59" s="91"/>
      <c r="AW59" s="91"/>
      <c r="AX59" s="91"/>
      <c r="AY59" s="91"/>
      <c r="AZ59" s="91"/>
      <c r="BA59" s="91"/>
      <c r="BB59" s="91"/>
      <c r="BC59" s="91"/>
      <c r="BD59" s="91"/>
      <c r="BE59" s="91"/>
    </row>
    <row r="60" spans="1:57" s="1" customFormat="1" ht="15" hidden="1">
      <c r="B60" s="27"/>
      <c r="C60" s="95"/>
      <c r="D60" s="36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8"/>
      <c r="AA60" s="95"/>
      <c r="AB60" s="95"/>
      <c r="AC60" s="36" t="s">
        <v>53</v>
      </c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8"/>
      <c r="AP60" s="95"/>
      <c r="AQ60" s="28"/>
    </row>
    <row r="61" spans="1:57" hidden="1">
      <c r="A61" s="91"/>
      <c r="B61" s="21"/>
      <c r="C61" s="86"/>
      <c r="D61" s="39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40"/>
      <c r="AA61" s="86"/>
      <c r="AB61" s="86"/>
      <c r="AC61" s="39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40"/>
      <c r="AP61" s="86"/>
      <c r="AQ61" s="22"/>
      <c r="AR61" s="91"/>
      <c r="AS61" s="91"/>
      <c r="AT61" s="91"/>
      <c r="AU61" s="91"/>
      <c r="AV61" s="91"/>
      <c r="AW61" s="91"/>
      <c r="AX61" s="91"/>
      <c r="AY61" s="91"/>
      <c r="AZ61" s="91"/>
      <c r="BA61" s="91"/>
      <c r="BB61" s="91"/>
      <c r="BC61" s="91"/>
      <c r="BD61" s="91"/>
      <c r="BE61" s="91"/>
    </row>
    <row r="62" spans="1:57" hidden="1">
      <c r="A62" s="91"/>
      <c r="B62" s="21"/>
      <c r="C62" s="86"/>
      <c r="D62" s="39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40"/>
      <c r="AA62" s="86"/>
      <c r="AB62" s="86"/>
      <c r="AC62" s="39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40"/>
      <c r="AP62" s="86"/>
      <c r="AQ62" s="22"/>
      <c r="AR62" s="91"/>
      <c r="AS62" s="91"/>
      <c r="AT62" s="91"/>
      <c r="AU62" s="91"/>
      <c r="AV62" s="91"/>
      <c r="AW62" s="91"/>
      <c r="AX62" s="91"/>
      <c r="AY62" s="91"/>
      <c r="AZ62" s="91"/>
      <c r="BA62" s="91"/>
      <c r="BB62" s="91"/>
      <c r="BC62" s="91"/>
      <c r="BD62" s="91"/>
      <c r="BE62" s="91"/>
    </row>
    <row r="63" spans="1:57" hidden="1">
      <c r="A63" s="91"/>
      <c r="B63" s="21"/>
      <c r="C63" s="86"/>
      <c r="D63" s="39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40"/>
      <c r="AA63" s="86"/>
      <c r="AB63" s="86"/>
      <c r="AC63" s="39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40"/>
      <c r="AP63" s="86"/>
      <c r="AQ63" s="22"/>
      <c r="AR63" s="91"/>
      <c r="AS63" s="91"/>
      <c r="AT63" s="91"/>
      <c r="AU63" s="91"/>
      <c r="AV63" s="91"/>
      <c r="AW63" s="91"/>
      <c r="AX63" s="91"/>
      <c r="AY63" s="91"/>
      <c r="AZ63" s="91"/>
      <c r="BA63" s="91"/>
      <c r="BB63" s="91"/>
      <c r="BC63" s="91"/>
      <c r="BD63" s="91"/>
      <c r="BE63" s="91"/>
    </row>
    <row r="64" spans="1:57" hidden="1">
      <c r="A64" s="91"/>
      <c r="B64" s="21"/>
      <c r="C64" s="86"/>
      <c r="D64" s="39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40"/>
      <c r="AA64" s="86"/>
      <c r="AB64" s="86"/>
      <c r="AC64" s="39"/>
      <c r="AD64" s="86"/>
      <c r="AE64" s="86"/>
      <c r="AF64" s="86"/>
      <c r="AG64" s="86"/>
      <c r="AH64" s="86"/>
      <c r="AI64" s="86"/>
      <c r="AJ64" s="86"/>
      <c r="AK64" s="86"/>
      <c r="AL64" s="86"/>
      <c r="AM64" s="86"/>
      <c r="AN64" s="86"/>
      <c r="AO64" s="40"/>
      <c r="AP64" s="86"/>
      <c r="AQ64" s="22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/>
    </row>
    <row r="65" spans="1:57" hidden="1">
      <c r="A65" s="91"/>
      <c r="B65" s="21"/>
      <c r="C65" s="86"/>
      <c r="D65" s="39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40"/>
      <c r="AA65" s="86"/>
      <c r="AB65" s="86"/>
      <c r="AC65" s="39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40"/>
      <c r="AP65" s="86"/>
      <c r="AQ65" s="22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</row>
    <row r="66" spans="1:57" hidden="1">
      <c r="A66" s="91"/>
      <c r="B66" s="21"/>
      <c r="C66" s="86"/>
      <c r="D66" s="39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40"/>
      <c r="AA66" s="86"/>
      <c r="AB66" s="86"/>
      <c r="AC66" s="39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40"/>
      <c r="AP66" s="86"/>
      <c r="AQ66" s="22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</row>
    <row r="67" spans="1:57" hidden="1">
      <c r="A67" s="91"/>
      <c r="B67" s="21"/>
      <c r="C67" s="86"/>
      <c r="D67" s="39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40"/>
      <c r="AA67" s="86"/>
      <c r="AB67" s="86"/>
      <c r="AC67" s="39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40"/>
      <c r="AP67" s="86"/>
      <c r="AQ67" s="22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</row>
    <row r="68" spans="1:57" hidden="1">
      <c r="A68" s="91"/>
      <c r="B68" s="21"/>
      <c r="C68" s="86"/>
      <c r="D68" s="39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40"/>
      <c r="AA68" s="86"/>
      <c r="AB68" s="86"/>
      <c r="AC68" s="39"/>
      <c r="AD68" s="86"/>
      <c r="AE68" s="86"/>
      <c r="AF68" s="86"/>
      <c r="AG68" s="86"/>
      <c r="AH68" s="86"/>
      <c r="AI68" s="86"/>
      <c r="AJ68" s="86"/>
      <c r="AK68" s="86"/>
      <c r="AL68" s="86"/>
      <c r="AM68" s="86"/>
      <c r="AN68" s="86"/>
      <c r="AO68" s="40"/>
      <c r="AP68" s="86"/>
      <c r="AQ68" s="22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  <c r="BE68" s="91"/>
    </row>
    <row r="69" spans="1:57" s="1" customFormat="1" ht="15" hidden="1">
      <c r="B69" s="27"/>
      <c r="C69" s="95"/>
      <c r="D69" s="41" t="s">
        <v>50</v>
      </c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3" t="s">
        <v>51</v>
      </c>
      <c r="S69" s="42"/>
      <c r="T69" s="42"/>
      <c r="U69" s="42"/>
      <c r="V69" s="42"/>
      <c r="W69" s="42"/>
      <c r="X69" s="42"/>
      <c r="Y69" s="42"/>
      <c r="Z69" s="44"/>
      <c r="AA69" s="95"/>
      <c r="AB69" s="95"/>
      <c r="AC69" s="41" t="s">
        <v>50</v>
      </c>
      <c r="AD69" s="42"/>
      <c r="AE69" s="42"/>
      <c r="AF69" s="42"/>
      <c r="AG69" s="42"/>
      <c r="AH69" s="42"/>
      <c r="AI69" s="42"/>
      <c r="AJ69" s="42"/>
      <c r="AK69" s="42"/>
      <c r="AL69" s="42"/>
      <c r="AM69" s="43" t="s">
        <v>51</v>
      </c>
      <c r="AN69" s="42"/>
      <c r="AO69" s="44"/>
      <c r="AP69" s="95"/>
      <c r="AQ69" s="28"/>
    </row>
    <row r="70" spans="1:57" s="1" customFormat="1" ht="6.95" hidden="1" customHeight="1">
      <c r="B70" s="27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95"/>
      <c r="AJ70" s="95"/>
      <c r="AK70" s="95"/>
      <c r="AL70" s="95"/>
      <c r="AM70" s="95"/>
      <c r="AN70" s="95"/>
      <c r="AO70" s="95"/>
      <c r="AP70" s="95"/>
      <c r="AQ70" s="28"/>
    </row>
    <row r="71" spans="1:57" s="1" customFormat="1" ht="6.95" hidden="1" customHeight="1">
      <c r="B71" s="45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7"/>
    </row>
    <row r="72" spans="1:57" hidden="1">
      <c r="A72" s="91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  <c r="AI72" s="91"/>
      <c r="AJ72" s="91"/>
      <c r="AK72" s="91"/>
      <c r="AL72" s="91"/>
      <c r="AM72" s="91"/>
      <c r="AN72" s="91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  <c r="BE72" s="91"/>
    </row>
    <row r="73" spans="1:57" hidden="1">
      <c r="A73" s="91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/>
    </row>
    <row r="74" spans="1:57" hidden="1">
      <c r="A74" s="91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  <c r="AI74" s="91"/>
      <c r="AJ74" s="91"/>
      <c r="AK74" s="91"/>
      <c r="AL74" s="91"/>
      <c r="AM74" s="91"/>
      <c r="AN74" s="91"/>
      <c r="AO74" s="91"/>
      <c r="AP74" s="91"/>
      <c r="AQ74" s="91"/>
      <c r="AR74" s="91"/>
      <c r="AS74" s="91"/>
      <c r="AT74" s="91"/>
      <c r="AU74" s="91"/>
      <c r="AV74" s="91"/>
      <c r="AW74" s="91"/>
      <c r="AX74" s="91"/>
      <c r="AY74" s="91"/>
      <c r="AZ74" s="91"/>
      <c r="BA74" s="91"/>
      <c r="BB74" s="91"/>
      <c r="BC74" s="91"/>
      <c r="BD74" s="91"/>
      <c r="BE74" s="91"/>
    </row>
    <row r="75" spans="1:57" s="1" customFormat="1" ht="6.95" customHeight="1"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50"/>
    </row>
    <row r="76" spans="1:57" s="1" customFormat="1" ht="36.950000000000003" customHeight="1">
      <c r="B76" s="27"/>
      <c r="C76" s="206" t="s">
        <v>54</v>
      </c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/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28"/>
    </row>
    <row r="77" spans="1:57" s="3" customFormat="1" ht="14.45" customHeight="1">
      <c r="B77" s="51"/>
      <c r="C77" s="94" t="s">
        <v>15</v>
      </c>
      <c r="D77" s="89"/>
      <c r="E77" s="89"/>
      <c r="F77" s="89"/>
      <c r="G77" s="89"/>
      <c r="H77" s="89"/>
      <c r="I77" s="89"/>
      <c r="J77" s="89"/>
      <c r="K77" s="89"/>
      <c r="L77" s="89" t="str">
        <f>K5</f>
        <v>2018/1-13</v>
      </c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  <c r="AN77" s="89"/>
      <c r="AO77" s="89"/>
      <c r="AP77" s="89"/>
      <c r="AQ77" s="52"/>
    </row>
    <row r="78" spans="1:57" s="4" customFormat="1" ht="36.950000000000003" customHeight="1">
      <c r="B78" s="53"/>
      <c r="C78" s="54" t="s">
        <v>17</v>
      </c>
      <c r="D78" s="88"/>
      <c r="E78" s="88"/>
      <c r="F78" s="88"/>
      <c r="G78" s="88"/>
      <c r="H78" s="88"/>
      <c r="I78" s="88"/>
      <c r="J78" s="88"/>
      <c r="K78" s="88"/>
      <c r="L78" s="220" t="str">
        <f>K6</f>
        <v>ZŠ Křídlovická - Venkovní žaluzie</v>
      </c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21"/>
      <c r="Z78" s="221"/>
      <c r="AA78" s="221"/>
      <c r="AB78" s="221"/>
      <c r="AC78" s="221"/>
      <c r="AD78" s="221"/>
      <c r="AE78" s="221"/>
      <c r="AF78" s="221"/>
      <c r="AG78" s="221"/>
      <c r="AH78" s="221"/>
      <c r="AI78" s="221"/>
      <c r="AJ78" s="221"/>
      <c r="AK78" s="221"/>
      <c r="AL78" s="221"/>
      <c r="AM78" s="221"/>
      <c r="AN78" s="221"/>
      <c r="AO78" s="221"/>
      <c r="AP78" s="88"/>
      <c r="AQ78" s="55"/>
    </row>
    <row r="79" spans="1:57" s="1" customFormat="1" ht="6.95" customHeight="1">
      <c r="B79" s="27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  <c r="AA79" s="95"/>
      <c r="AB79" s="95"/>
      <c r="AC79" s="95"/>
      <c r="AD79" s="95"/>
      <c r="AE79" s="95"/>
      <c r="AF79" s="95"/>
      <c r="AG79" s="95"/>
      <c r="AH79" s="95"/>
      <c r="AI79" s="95"/>
      <c r="AJ79" s="95"/>
      <c r="AK79" s="95"/>
      <c r="AL79" s="95"/>
      <c r="AM79" s="95"/>
      <c r="AN79" s="95"/>
      <c r="AO79" s="95"/>
      <c r="AP79" s="95"/>
      <c r="AQ79" s="28"/>
    </row>
    <row r="80" spans="1:57" s="1" customFormat="1" ht="15">
      <c r="B80" s="27"/>
      <c r="C80" s="94" t="s">
        <v>21</v>
      </c>
      <c r="D80" s="95"/>
      <c r="E80" s="95"/>
      <c r="F80" s="95"/>
      <c r="G80" s="95"/>
      <c r="H80" s="95"/>
      <c r="I80" s="95"/>
      <c r="J80" s="95"/>
      <c r="K80" s="95"/>
      <c r="L80" s="56" t="str">
        <f>IF(K8="","",K8)</f>
        <v>Brno ul Křídlovická</v>
      </c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  <c r="AD80" s="95"/>
      <c r="AE80" s="95"/>
      <c r="AF80" s="95"/>
      <c r="AG80" s="95"/>
      <c r="AH80" s="95"/>
      <c r="AI80" s="94" t="s">
        <v>23</v>
      </c>
      <c r="AJ80" s="95"/>
      <c r="AK80" s="95"/>
      <c r="AL80" s="95"/>
      <c r="AM80" s="96" t="str">
        <f>IF(AN8= "","",AN8)</f>
        <v>19. 6. 2018</v>
      </c>
      <c r="AN80" s="95"/>
      <c r="AO80" s="95"/>
      <c r="AP80" s="95"/>
      <c r="AQ80" s="28"/>
    </row>
    <row r="81" spans="1:76" s="1" customFormat="1" ht="6.95" customHeight="1">
      <c r="B81" s="27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  <c r="AF81" s="95"/>
      <c r="AG81" s="95"/>
      <c r="AH81" s="95"/>
      <c r="AI81" s="95"/>
      <c r="AJ81" s="95"/>
      <c r="AK81" s="95"/>
      <c r="AL81" s="95"/>
      <c r="AM81" s="95"/>
      <c r="AN81" s="95"/>
      <c r="AO81" s="95"/>
      <c r="AP81" s="95"/>
      <c r="AQ81" s="28"/>
    </row>
    <row r="82" spans="1:76" s="1" customFormat="1" ht="15">
      <c r="B82" s="27"/>
      <c r="C82" s="94" t="s">
        <v>25</v>
      </c>
      <c r="D82" s="95"/>
      <c r="E82" s="95"/>
      <c r="F82" s="95"/>
      <c r="G82" s="95"/>
      <c r="H82" s="95"/>
      <c r="I82" s="95"/>
      <c r="J82" s="95"/>
      <c r="K82" s="95"/>
      <c r="L82" s="89" t="str">
        <f>IF(E11= "","",E11)</f>
        <v>Město Brno - Brno střed</v>
      </c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  <c r="AF82" s="95"/>
      <c r="AG82" s="95"/>
      <c r="AH82" s="95"/>
      <c r="AI82" s="94" t="s">
        <v>31</v>
      </c>
      <c r="AJ82" s="95"/>
      <c r="AK82" s="95"/>
      <c r="AL82" s="95"/>
      <c r="AM82" s="222" t="str">
        <f>IF(E17="","",E17)</f>
        <v xml:space="preserve"> </v>
      </c>
      <c r="AN82" s="222"/>
      <c r="AO82" s="222"/>
      <c r="AP82" s="222"/>
      <c r="AQ82" s="28"/>
      <c r="AS82" s="229" t="s">
        <v>55</v>
      </c>
      <c r="AT82" s="230"/>
      <c r="AU82" s="37"/>
      <c r="AV82" s="37"/>
      <c r="AW82" s="37"/>
      <c r="AX82" s="37"/>
      <c r="AY82" s="37"/>
      <c r="AZ82" s="37"/>
      <c r="BA82" s="37"/>
      <c r="BB82" s="37"/>
      <c r="BC82" s="37"/>
      <c r="BD82" s="38"/>
    </row>
    <row r="83" spans="1:76" s="1" customFormat="1" ht="15">
      <c r="B83" s="27"/>
      <c r="C83" s="94" t="s">
        <v>29</v>
      </c>
      <c r="D83" s="95"/>
      <c r="E83" s="95"/>
      <c r="F83" s="95"/>
      <c r="G83" s="95"/>
      <c r="H83" s="95"/>
      <c r="I83" s="95"/>
      <c r="J83" s="95"/>
      <c r="K83" s="95"/>
      <c r="L83" s="89" t="str">
        <f>IF(E14="","",E14)</f>
        <v xml:space="preserve"> </v>
      </c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  <c r="AF83" s="95"/>
      <c r="AG83" s="95"/>
      <c r="AH83" s="95"/>
      <c r="AI83" s="94" t="s">
        <v>33</v>
      </c>
      <c r="AJ83" s="95"/>
      <c r="AK83" s="95"/>
      <c r="AL83" s="95"/>
      <c r="AM83" s="222" t="str">
        <f>IF(E20="","",E20)</f>
        <v xml:space="preserve"> </v>
      </c>
      <c r="AN83" s="222"/>
      <c r="AO83" s="222"/>
      <c r="AP83" s="222"/>
      <c r="AQ83" s="28"/>
      <c r="AS83" s="231"/>
      <c r="AT83" s="232"/>
      <c r="AU83" s="95"/>
      <c r="AV83" s="95"/>
      <c r="AW83" s="95"/>
      <c r="AX83" s="95"/>
      <c r="AY83" s="95"/>
      <c r="AZ83" s="95"/>
      <c r="BA83" s="95"/>
      <c r="BB83" s="95"/>
      <c r="BC83" s="95"/>
      <c r="BD83" s="57"/>
    </row>
    <row r="84" spans="1:76" s="1" customFormat="1" ht="10.9" customHeight="1">
      <c r="B84" s="27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  <c r="AF84" s="95"/>
      <c r="AG84" s="95"/>
      <c r="AH84" s="95"/>
      <c r="AI84" s="95"/>
      <c r="AJ84" s="95"/>
      <c r="AK84" s="95"/>
      <c r="AL84" s="95"/>
      <c r="AM84" s="95"/>
      <c r="AN84" s="95"/>
      <c r="AO84" s="95"/>
      <c r="AP84" s="95"/>
      <c r="AQ84" s="28"/>
      <c r="AS84" s="231"/>
      <c r="AT84" s="232"/>
      <c r="AU84" s="95"/>
      <c r="AV84" s="95"/>
      <c r="AW84" s="95"/>
      <c r="AX84" s="95"/>
      <c r="AY84" s="95"/>
      <c r="AZ84" s="95"/>
      <c r="BA84" s="95"/>
      <c r="BB84" s="95"/>
      <c r="BC84" s="95"/>
      <c r="BD84" s="57"/>
    </row>
    <row r="85" spans="1:76" s="1" customFormat="1" ht="29.25" customHeight="1">
      <c r="B85" s="27"/>
      <c r="C85" s="212" t="s">
        <v>56</v>
      </c>
      <c r="D85" s="213"/>
      <c r="E85" s="213"/>
      <c r="F85" s="213"/>
      <c r="G85" s="213"/>
      <c r="H85" s="58"/>
      <c r="I85" s="214" t="s">
        <v>57</v>
      </c>
      <c r="J85" s="213"/>
      <c r="K85" s="213"/>
      <c r="L85" s="213"/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4" t="s">
        <v>58</v>
      </c>
      <c r="AH85" s="213"/>
      <c r="AI85" s="213"/>
      <c r="AJ85" s="213"/>
      <c r="AK85" s="213"/>
      <c r="AL85" s="213"/>
      <c r="AM85" s="213"/>
      <c r="AN85" s="214" t="s">
        <v>59</v>
      </c>
      <c r="AO85" s="213"/>
      <c r="AP85" s="215"/>
      <c r="AQ85" s="28"/>
      <c r="AS85" s="59" t="s">
        <v>60</v>
      </c>
      <c r="AT85" s="60" t="s">
        <v>61</v>
      </c>
      <c r="AU85" s="60" t="s">
        <v>62</v>
      </c>
      <c r="AV85" s="60" t="s">
        <v>63</v>
      </c>
      <c r="AW85" s="60" t="s">
        <v>64</v>
      </c>
      <c r="AX85" s="60" t="s">
        <v>65</v>
      </c>
      <c r="AY85" s="60" t="s">
        <v>66</v>
      </c>
      <c r="AZ85" s="60" t="s">
        <v>67</v>
      </c>
      <c r="BA85" s="60" t="s">
        <v>68</v>
      </c>
      <c r="BB85" s="60" t="s">
        <v>69</v>
      </c>
      <c r="BC85" s="60" t="s">
        <v>70</v>
      </c>
      <c r="BD85" s="61" t="s">
        <v>71</v>
      </c>
    </row>
    <row r="86" spans="1:76" s="1" customFormat="1" ht="10.9" customHeight="1">
      <c r="B86" s="27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  <c r="AD86" s="95"/>
      <c r="AE86" s="95"/>
      <c r="AF86" s="95"/>
      <c r="AG86" s="95"/>
      <c r="AH86" s="95"/>
      <c r="AI86" s="95"/>
      <c r="AJ86" s="95"/>
      <c r="AK86" s="95"/>
      <c r="AL86" s="95"/>
      <c r="AM86" s="95"/>
      <c r="AN86" s="95"/>
      <c r="AO86" s="95"/>
      <c r="AP86" s="95"/>
      <c r="AQ86" s="28"/>
      <c r="AS86" s="62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8"/>
    </row>
    <row r="87" spans="1:76" s="5" customFormat="1" ht="31.5" customHeight="1">
      <c r="A87" s="63" t="s">
        <v>76</v>
      </c>
      <c r="B87" s="64"/>
      <c r="C87" s="65"/>
      <c r="D87" s="223" t="s">
        <v>78</v>
      </c>
      <c r="E87" s="223"/>
      <c r="F87" s="223"/>
      <c r="G87" s="223"/>
      <c r="H87" s="223"/>
      <c r="I87" s="90"/>
      <c r="J87" s="223" t="s">
        <v>79</v>
      </c>
      <c r="K87" s="223"/>
      <c r="L87" s="223"/>
      <c r="M87" s="223"/>
      <c r="N87" s="223"/>
      <c r="O87" s="223"/>
      <c r="P87" s="223"/>
      <c r="Q87" s="223"/>
      <c r="R87" s="223"/>
      <c r="S87" s="223"/>
      <c r="T87" s="223"/>
      <c r="U87" s="223"/>
      <c r="V87" s="223"/>
      <c r="W87" s="223"/>
      <c r="X87" s="223"/>
      <c r="Y87" s="223"/>
      <c r="Z87" s="223"/>
      <c r="AA87" s="223"/>
      <c r="AB87" s="223"/>
      <c r="AC87" s="223"/>
      <c r="AD87" s="223"/>
      <c r="AE87" s="223"/>
      <c r="AF87" s="223"/>
      <c r="AG87" s="224">
        <f>'2018-1-133 - ZŠ Křídlovic...'!M30</f>
        <v>0</v>
      </c>
      <c r="AH87" s="225"/>
      <c r="AI87" s="225"/>
      <c r="AJ87" s="225"/>
      <c r="AK87" s="225"/>
      <c r="AL87" s="225"/>
      <c r="AM87" s="225"/>
      <c r="AN87" s="224">
        <f t="shared" ref="AN87:AN88" si="0">SUM(AG87,AT87)</f>
        <v>0</v>
      </c>
      <c r="AO87" s="225"/>
      <c r="AP87" s="225"/>
      <c r="AQ87" s="66"/>
      <c r="AS87" s="67">
        <f>'2018-1-133 - ZŠ Křídlovic...'!M28</f>
        <v>0</v>
      </c>
      <c r="AT87" s="68">
        <f t="shared" ref="AT87:AT88" si="1">ROUND(SUM(AV87:AW87),2)</f>
        <v>0</v>
      </c>
      <c r="AU87" s="69">
        <f>'2018-1-133 - ZŠ Křídlovic...'!W152</f>
        <v>7.3029999999999999</v>
      </c>
      <c r="AV87" s="68">
        <f>'2018-1-133 - ZŠ Křídlovic...'!M32</f>
        <v>0</v>
      </c>
      <c r="AW87" s="68">
        <f>'2018-1-133 - ZŠ Křídlovic...'!M33</f>
        <v>0</v>
      </c>
      <c r="AX87" s="68">
        <f>'2018-1-133 - ZŠ Křídlovic...'!M34</f>
        <v>0</v>
      </c>
      <c r="AY87" s="68">
        <f>'2018-1-133 - ZŠ Křídlovic...'!M35</f>
        <v>0</v>
      </c>
      <c r="AZ87" s="68">
        <f>'2018-1-133 - ZŠ Křídlovic...'!H32</f>
        <v>0</v>
      </c>
      <c r="BA87" s="68">
        <f>'2018-1-133 - ZŠ Křídlovic...'!H33</f>
        <v>0</v>
      </c>
      <c r="BB87" s="68">
        <f>'2018-1-133 - ZŠ Křídlovic...'!H34</f>
        <v>0</v>
      </c>
      <c r="BC87" s="68">
        <f>'2018-1-133 - ZŠ Křídlovic...'!H35</f>
        <v>0</v>
      </c>
      <c r="BD87" s="70">
        <f>'2018-1-133 - ZŠ Křídlovic...'!H36</f>
        <v>0</v>
      </c>
      <c r="BT87" s="71" t="s">
        <v>77</v>
      </c>
      <c r="BV87" s="71" t="s">
        <v>74</v>
      </c>
      <c r="BW87" s="71" t="s">
        <v>80</v>
      </c>
      <c r="BX87" s="71" t="s">
        <v>75</v>
      </c>
    </row>
    <row r="88" spans="1:76" s="5" customFormat="1" ht="31.5" customHeight="1">
      <c r="A88" s="63" t="s">
        <v>76</v>
      </c>
      <c r="B88" s="64"/>
      <c r="C88" s="65"/>
      <c r="D88" s="223" t="s">
        <v>81</v>
      </c>
      <c r="E88" s="223"/>
      <c r="F88" s="223"/>
      <c r="G88" s="223"/>
      <c r="H88" s="223"/>
      <c r="I88" s="90"/>
      <c r="J88" s="223" t="s">
        <v>82</v>
      </c>
      <c r="K88" s="223"/>
      <c r="L88" s="223"/>
      <c r="M88" s="223"/>
      <c r="N88" s="223"/>
      <c r="O88" s="223"/>
      <c r="P88" s="223"/>
      <c r="Q88" s="223"/>
      <c r="R88" s="223"/>
      <c r="S88" s="223"/>
      <c r="T88" s="223"/>
      <c r="U88" s="223"/>
      <c r="V88" s="223"/>
      <c r="W88" s="223"/>
      <c r="X88" s="223"/>
      <c r="Y88" s="223"/>
      <c r="Z88" s="223"/>
      <c r="AA88" s="223"/>
      <c r="AB88" s="223"/>
      <c r="AC88" s="223"/>
      <c r="AD88" s="223"/>
      <c r="AE88" s="223"/>
      <c r="AF88" s="223"/>
      <c r="AG88" s="224">
        <f>'2018-1-134 - ZŠ Křidlovic...'!M30</f>
        <v>0</v>
      </c>
      <c r="AH88" s="225"/>
      <c r="AI88" s="225"/>
      <c r="AJ88" s="225"/>
      <c r="AK88" s="225"/>
      <c r="AL88" s="225"/>
      <c r="AM88" s="225"/>
      <c r="AN88" s="224">
        <f t="shared" si="0"/>
        <v>0</v>
      </c>
      <c r="AO88" s="225"/>
      <c r="AP88" s="225"/>
      <c r="AQ88" s="66"/>
      <c r="AS88" s="67">
        <f>'2018-1-134 - ZŠ Křidlovic...'!M28</f>
        <v>0</v>
      </c>
      <c r="AT88" s="68">
        <f t="shared" si="1"/>
        <v>0</v>
      </c>
      <c r="AU88" s="69">
        <f>'2018-1-134 - ZŠ Křidlovic...'!W152</f>
        <v>44.595999999999997</v>
      </c>
      <c r="AV88" s="68">
        <f>'2018-1-134 - ZŠ Křidlovic...'!M32</f>
        <v>0</v>
      </c>
      <c r="AW88" s="68">
        <f>'2018-1-134 - ZŠ Křidlovic...'!M33</f>
        <v>0</v>
      </c>
      <c r="AX88" s="68">
        <f>'2018-1-134 - ZŠ Křidlovic...'!M34</f>
        <v>0</v>
      </c>
      <c r="AY88" s="68">
        <f>'2018-1-134 - ZŠ Křidlovic...'!M35</f>
        <v>0</v>
      </c>
      <c r="AZ88" s="68">
        <f>'2018-1-134 - ZŠ Křidlovic...'!H32</f>
        <v>0</v>
      </c>
      <c r="BA88" s="68">
        <f>'2018-1-134 - ZŠ Křidlovic...'!H33</f>
        <v>0</v>
      </c>
      <c r="BB88" s="68">
        <f>'2018-1-134 - ZŠ Křidlovic...'!H34</f>
        <v>0</v>
      </c>
      <c r="BC88" s="68">
        <f>'2018-1-134 - ZŠ Křidlovic...'!H35</f>
        <v>0</v>
      </c>
      <c r="BD88" s="70">
        <f>'2018-1-134 - ZŠ Křidlovic...'!H36</f>
        <v>0</v>
      </c>
      <c r="BT88" s="71" t="s">
        <v>77</v>
      </c>
      <c r="BV88" s="71" t="s">
        <v>74</v>
      </c>
      <c r="BW88" s="71" t="s">
        <v>83</v>
      </c>
      <c r="BX88" s="71" t="s">
        <v>75</v>
      </c>
    </row>
    <row r="89" spans="1:76">
      <c r="A89" s="91"/>
      <c r="B89" s="21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86"/>
      <c r="AQ89" s="22"/>
      <c r="AR89" s="91"/>
      <c r="AS89" s="91"/>
      <c r="AT89" s="91"/>
      <c r="AU89" s="91"/>
      <c r="AV89" s="91"/>
      <c r="AW89" s="91"/>
      <c r="AX89" s="91"/>
      <c r="AY89" s="91"/>
      <c r="AZ89" s="91"/>
      <c r="BA89" s="91"/>
      <c r="BB89" s="91"/>
      <c r="BC89" s="91"/>
      <c r="BD89" s="91"/>
      <c r="BE89" s="91"/>
    </row>
    <row r="90" spans="1:76" s="1" customFormat="1" ht="10.9" customHeight="1">
      <c r="B90" s="27"/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95"/>
      <c r="AK90" s="95"/>
      <c r="AL90" s="95"/>
      <c r="AM90" s="95"/>
      <c r="AN90" s="95"/>
      <c r="AO90" s="95"/>
      <c r="AP90" s="95"/>
      <c r="AQ90" s="28"/>
      <c r="AS90" s="72"/>
      <c r="AT90" s="42"/>
      <c r="AU90" s="42"/>
      <c r="AV90" s="44"/>
    </row>
    <row r="91" spans="1:76" s="1" customFormat="1" ht="30" customHeight="1">
      <c r="B91" s="27"/>
      <c r="C91" s="73" t="s">
        <v>84</v>
      </c>
      <c r="D91" s="97"/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226">
        <f>AG87+AG88</f>
        <v>0</v>
      </c>
      <c r="AH91" s="226"/>
      <c r="AI91" s="226"/>
      <c r="AJ91" s="226"/>
      <c r="AK91" s="226"/>
      <c r="AL91" s="226"/>
      <c r="AM91" s="226"/>
      <c r="AN91" s="226">
        <f>AN87+AN88</f>
        <v>0</v>
      </c>
      <c r="AO91" s="226"/>
      <c r="AP91" s="226"/>
      <c r="AQ91" s="28"/>
    </row>
    <row r="92" spans="1:76" s="1" customFormat="1" ht="6.95" customHeight="1">
      <c r="B92" s="45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46"/>
      <c r="AM92" s="46"/>
      <c r="AN92" s="46"/>
      <c r="AO92" s="46"/>
      <c r="AP92" s="46"/>
      <c r="AQ92" s="47"/>
    </row>
  </sheetData>
  <sheetProtection password="C61E" sheet="1" objects="1" scenarios="1"/>
  <mergeCells count="45">
    <mergeCell ref="AG91:AM91"/>
    <mergeCell ref="AN91:AP91"/>
    <mergeCell ref="AR2:BE2"/>
    <mergeCell ref="AN87:AP87"/>
    <mergeCell ref="AG87:AM87"/>
    <mergeCell ref="AS82:AT84"/>
    <mergeCell ref="AM83:AP83"/>
    <mergeCell ref="AK26:AO26"/>
    <mergeCell ref="AK27:AO27"/>
    <mergeCell ref="AK29:AO29"/>
    <mergeCell ref="D87:H87"/>
    <mergeCell ref="J87:AF87"/>
    <mergeCell ref="AN88:AP88"/>
    <mergeCell ref="AG88:AM88"/>
    <mergeCell ref="D88:H88"/>
    <mergeCell ref="J88:AF88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7" location="'2018-1-133 - ZŠ Křídlovic...'!C2" display="/"/>
    <hyperlink ref="A88" location="'2018-1-134 - ZŠ Křidlovic...'!C2" display="/"/>
  </hyperlinks>
  <pageMargins left="0.58333330000000005" right="0.58333330000000005" top="0.5" bottom="0.46666669999999999" header="0" footer="0"/>
  <pageSetup paperSize="9" scale="92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0"/>
  <sheetViews>
    <sheetView showGridLines="0" view="pageBreakPreview" zoomScaleNormal="100" zoomScaleSheetLayoutView="100" workbookViewId="0">
      <pane ySplit="1" topLeftCell="A147" activePane="bottomLeft" state="frozen"/>
      <selection pane="bottomLeft" activeCell="AD160" sqref="AD160"/>
    </sheetView>
  </sheetViews>
  <sheetFormatPr defaultRowHeight="13.5"/>
  <cols>
    <col min="1" max="1" width="8.33203125" style="99" customWidth="1"/>
    <col min="2" max="2" width="1.6640625" style="99" customWidth="1"/>
    <col min="3" max="3" width="4.1640625" style="99" customWidth="1"/>
    <col min="4" max="4" width="4.33203125" style="99" customWidth="1"/>
    <col min="5" max="5" width="17.1640625" style="99" customWidth="1"/>
    <col min="6" max="7" width="11.1640625" style="99" customWidth="1"/>
    <col min="8" max="8" width="12.5" style="99" customWidth="1"/>
    <col min="9" max="9" width="7" style="99" customWidth="1"/>
    <col min="10" max="10" width="5.1640625" style="99" customWidth="1"/>
    <col min="11" max="11" width="11.5" style="99" customWidth="1"/>
    <col min="12" max="12" width="12" style="99" customWidth="1"/>
    <col min="13" max="14" width="6" style="99" customWidth="1"/>
    <col min="15" max="15" width="2" style="99" customWidth="1"/>
    <col min="16" max="16" width="12.5" style="99" customWidth="1"/>
    <col min="17" max="17" width="4.1640625" style="99" customWidth="1"/>
    <col min="18" max="18" width="1.6640625" style="99" customWidth="1"/>
    <col min="19" max="19" width="8.1640625" style="99" customWidth="1"/>
    <col min="20" max="20" width="29.6640625" style="99" hidden="1" customWidth="1"/>
    <col min="21" max="21" width="16.33203125" style="99" hidden="1" customWidth="1"/>
    <col min="22" max="22" width="12.33203125" style="99" hidden="1" customWidth="1"/>
    <col min="23" max="23" width="16.33203125" style="99" hidden="1" customWidth="1"/>
    <col min="24" max="24" width="12.1640625" style="99" hidden="1" customWidth="1"/>
    <col min="25" max="25" width="15" style="99" hidden="1" customWidth="1"/>
    <col min="26" max="26" width="11" style="99" hidden="1" customWidth="1"/>
    <col min="27" max="27" width="15" style="99" hidden="1" customWidth="1"/>
    <col min="28" max="28" width="16.33203125" style="99" hidden="1" customWidth="1"/>
    <col min="29" max="29" width="11" style="99" customWidth="1"/>
    <col min="30" max="30" width="15" style="99" customWidth="1"/>
    <col min="31" max="31" width="16.33203125" style="99" customWidth="1"/>
    <col min="32" max="43" width="9.33203125" style="99"/>
    <col min="44" max="65" width="9.33203125" style="99" hidden="1"/>
    <col min="66" max="16384" width="9.33203125" style="99"/>
  </cols>
  <sheetData>
    <row r="1" spans="1:66" ht="21.75" hidden="1" customHeight="1">
      <c r="A1" s="74"/>
      <c r="B1" s="11"/>
      <c r="C1" s="11"/>
      <c r="D1" s="12" t="s">
        <v>1</v>
      </c>
      <c r="E1" s="11"/>
      <c r="F1" s="13" t="s">
        <v>85</v>
      </c>
      <c r="G1" s="13"/>
      <c r="H1" s="279" t="s">
        <v>86</v>
      </c>
      <c r="I1" s="279"/>
      <c r="J1" s="279"/>
      <c r="K1" s="279"/>
      <c r="L1" s="13" t="s">
        <v>87</v>
      </c>
      <c r="M1" s="11"/>
      <c r="N1" s="11"/>
      <c r="O1" s="12" t="s">
        <v>88</v>
      </c>
      <c r="P1" s="11"/>
      <c r="Q1" s="11"/>
      <c r="R1" s="11"/>
      <c r="S1" s="13" t="s">
        <v>89</v>
      </c>
      <c r="T1" s="13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  <c r="BM1" s="74"/>
      <c r="BN1" s="74"/>
    </row>
    <row r="2" spans="1:66" ht="36.950000000000003" hidden="1" customHeight="1">
      <c r="C2" s="236" t="s">
        <v>7</v>
      </c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S2" s="280" t="s">
        <v>8</v>
      </c>
      <c r="T2" s="281"/>
      <c r="U2" s="281"/>
      <c r="V2" s="281"/>
      <c r="W2" s="281"/>
      <c r="X2" s="281"/>
      <c r="Y2" s="281"/>
      <c r="Z2" s="281"/>
      <c r="AA2" s="281"/>
      <c r="AB2" s="281"/>
      <c r="AC2" s="281"/>
      <c r="AT2" s="101" t="s">
        <v>80</v>
      </c>
    </row>
    <row r="3" spans="1:66" ht="6.95" hidden="1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4"/>
      <c r="AT3" s="101" t="s">
        <v>105</v>
      </c>
    </row>
    <row r="4" spans="1:66" ht="36.950000000000003" hidden="1" customHeight="1">
      <c r="B4" s="105"/>
      <c r="C4" s="238" t="s">
        <v>90</v>
      </c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106"/>
      <c r="T4" s="107" t="s">
        <v>13</v>
      </c>
      <c r="AT4" s="101" t="s">
        <v>6</v>
      </c>
    </row>
    <row r="5" spans="1:66" ht="6.95" hidden="1" customHeight="1">
      <c r="B5" s="105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6"/>
    </row>
    <row r="6" spans="1:66" ht="25.35" hidden="1" customHeight="1">
      <c r="B6" s="105"/>
      <c r="C6" s="108"/>
      <c r="D6" s="109" t="s">
        <v>17</v>
      </c>
      <c r="E6" s="108"/>
      <c r="F6" s="240" t="str">
        <f>'Rekapitulace stavby'!K6</f>
        <v>ZŠ Křídlovická - Venkovní žaluzie</v>
      </c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108"/>
      <c r="R6" s="106"/>
    </row>
    <row r="7" spans="1:66" s="110" customFormat="1" ht="32.85" hidden="1" customHeight="1">
      <c r="B7" s="111"/>
      <c r="C7" s="112"/>
      <c r="D7" s="113" t="s">
        <v>91</v>
      </c>
      <c r="E7" s="112"/>
      <c r="F7" s="242" t="s">
        <v>168</v>
      </c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112"/>
      <c r="R7" s="114"/>
    </row>
    <row r="8" spans="1:66" s="110" customFormat="1" ht="14.45" hidden="1" customHeight="1">
      <c r="B8" s="111"/>
      <c r="C8" s="112"/>
      <c r="D8" s="109" t="s">
        <v>19</v>
      </c>
      <c r="E8" s="112"/>
      <c r="F8" s="115" t="s">
        <v>5</v>
      </c>
      <c r="G8" s="112"/>
      <c r="H8" s="112"/>
      <c r="I8" s="112"/>
      <c r="J8" s="112"/>
      <c r="K8" s="112"/>
      <c r="L8" s="112"/>
      <c r="M8" s="109" t="s">
        <v>20</v>
      </c>
      <c r="N8" s="112"/>
      <c r="O8" s="115" t="s">
        <v>5</v>
      </c>
      <c r="P8" s="112"/>
      <c r="Q8" s="112"/>
      <c r="R8" s="114"/>
    </row>
    <row r="9" spans="1:66" s="110" customFormat="1" ht="14.45" hidden="1" customHeight="1">
      <c r="B9" s="111"/>
      <c r="C9" s="112"/>
      <c r="D9" s="109" t="s">
        <v>21</v>
      </c>
      <c r="E9" s="112"/>
      <c r="F9" s="115" t="s">
        <v>22</v>
      </c>
      <c r="G9" s="112"/>
      <c r="H9" s="112"/>
      <c r="I9" s="112"/>
      <c r="J9" s="112"/>
      <c r="K9" s="112"/>
      <c r="L9" s="112"/>
      <c r="M9" s="109" t="s">
        <v>23</v>
      </c>
      <c r="N9" s="112"/>
      <c r="O9" s="244" t="str">
        <f>'Rekapitulace stavby'!AN8</f>
        <v>19. 6. 2018</v>
      </c>
      <c r="P9" s="244"/>
      <c r="Q9" s="112"/>
      <c r="R9" s="114"/>
    </row>
    <row r="10" spans="1:66" s="110" customFormat="1" ht="10.9" hidden="1" customHeight="1">
      <c r="B10" s="111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4"/>
    </row>
    <row r="11" spans="1:66" s="110" customFormat="1" ht="14.45" hidden="1" customHeight="1">
      <c r="B11" s="111"/>
      <c r="C11" s="112"/>
      <c r="D11" s="109" t="s">
        <v>25</v>
      </c>
      <c r="E11" s="112"/>
      <c r="F11" s="112"/>
      <c r="G11" s="112"/>
      <c r="H11" s="112"/>
      <c r="I11" s="112"/>
      <c r="J11" s="112"/>
      <c r="K11" s="112"/>
      <c r="L11" s="112"/>
      <c r="M11" s="109" t="s">
        <v>26</v>
      </c>
      <c r="N11" s="112"/>
      <c r="O11" s="245" t="s">
        <v>5</v>
      </c>
      <c r="P11" s="245"/>
      <c r="Q11" s="112"/>
      <c r="R11" s="114"/>
    </row>
    <row r="12" spans="1:66" s="110" customFormat="1" ht="18" hidden="1" customHeight="1">
      <c r="B12" s="111"/>
      <c r="C12" s="112"/>
      <c r="D12" s="112"/>
      <c r="E12" s="115" t="s">
        <v>169</v>
      </c>
      <c r="F12" s="112"/>
      <c r="G12" s="112"/>
      <c r="H12" s="112"/>
      <c r="I12" s="112"/>
      <c r="J12" s="112"/>
      <c r="K12" s="112"/>
      <c r="L12" s="112"/>
      <c r="M12" s="109" t="s">
        <v>28</v>
      </c>
      <c r="N12" s="112"/>
      <c r="O12" s="245" t="s">
        <v>5</v>
      </c>
      <c r="P12" s="245"/>
      <c r="Q12" s="112"/>
      <c r="R12" s="114"/>
    </row>
    <row r="13" spans="1:66" s="110" customFormat="1" ht="6.95" hidden="1" customHeight="1">
      <c r="B13" s="111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4"/>
    </row>
    <row r="14" spans="1:66" s="110" customFormat="1" ht="14.45" hidden="1" customHeight="1">
      <c r="B14" s="111"/>
      <c r="C14" s="112"/>
      <c r="D14" s="109" t="s">
        <v>29</v>
      </c>
      <c r="E14" s="112"/>
      <c r="F14" s="112"/>
      <c r="G14" s="112"/>
      <c r="H14" s="112"/>
      <c r="I14" s="112"/>
      <c r="J14" s="112"/>
      <c r="K14" s="112"/>
      <c r="L14" s="112"/>
      <c r="M14" s="109" t="s">
        <v>26</v>
      </c>
      <c r="N14" s="112"/>
      <c r="O14" s="245" t="str">
        <f>IF('Rekapitulace stavby'!AN13="","",'Rekapitulace stavby'!AN13)</f>
        <v/>
      </c>
      <c r="P14" s="245"/>
      <c r="Q14" s="112"/>
      <c r="R14" s="114"/>
    </row>
    <row r="15" spans="1:66" s="110" customFormat="1" ht="18" hidden="1" customHeight="1">
      <c r="B15" s="111"/>
      <c r="C15" s="112"/>
      <c r="D15" s="112"/>
      <c r="E15" s="115" t="str">
        <f>IF('Rekapitulace stavby'!E14="","",'Rekapitulace stavby'!E14)</f>
        <v xml:space="preserve"> </v>
      </c>
      <c r="F15" s="112"/>
      <c r="G15" s="112"/>
      <c r="H15" s="112"/>
      <c r="I15" s="112"/>
      <c r="J15" s="112"/>
      <c r="K15" s="112"/>
      <c r="L15" s="112"/>
      <c r="M15" s="109" t="s">
        <v>28</v>
      </c>
      <c r="N15" s="112"/>
      <c r="O15" s="245" t="str">
        <f>IF('Rekapitulace stavby'!AN14="","",'Rekapitulace stavby'!AN14)</f>
        <v/>
      </c>
      <c r="P15" s="245"/>
      <c r="Q15" s="112"/>
      <c r="R15" s="114"/>
    </row>
    <row r="16" spans="1:66" s="110" customFormat="1" ht="6.95" hidden="1" customHeight="1">
      <c r="B16" s="111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4"/>
    </row>
    <row r="17" spans="2:18" s="110" customFormat="1" ht="14.45" hidden="1" customHeight="1">
      <c r="B17" s="111"/>
      <c r="C17" s="112"/>
      <c r="D17" s="109" t="s">
        <v>31</v>
      </c>
      <c r="E17" s="112"/>
      <c r="F17" s="112"/>
      <c r="G17" s="112"/>
      <c r="H17" s="112"/>
      <c r="I17" s="112"/>
      <c r="J17" s="112"/>
      <c r="K17" s="112"/>
      <c r="L17" s="112"/>
      <c r="M17" s="109" t="s">
        <v>26</v>
      </c>
      <c r="N17" s="112"/>
      <c r="O17" s="245" t="str">
        <f>IF('Rekapitulace stavby'!AN16="","",'Rekapitulace stavby'!AN16)</f>
        <v/>
      </c>
      <c r="P17" s="245"/>
      <c r="Q17" s="112"/>
      <c r="R17" s="114"/>
    </row>
    <row r="18" spans="2:18" s="110" customFormat="1" ht="18" hidden="1" customHeight="1">
      <c r="B18" s="111"/>
      <c r="C18" s="112"/>
      <c r="D18" s="112"/>
      <c r="E18" s="115" t="str">
        <f>IF('Rekapitulace stavby'!E17="","",'Rekapitulace stavby'!E17)</f>
        <v xml:space="preserve"> </v>
      </c>
      <c r="F18" s="112"/>
      <c r="G18" s="112"/>
      <c r="H18" s="112"/>
      <c r="I18" s="112"/>
      <c r="J18" s="112"/>
      <c r="K18" s="112"/>
      <c r="L18" s="112"/>
      <c r="M18" s="109" t="s">
        <v>28</v>
      </c>
      <c r="N18" s="112"/>
      <c r="O18" s="245" t="str">
        <f>IF('Rekapitulace stavby'!AN17="","",'Rekapitulace stavby'!AN17)</f>
        <v/>
      </c>
      <c r="P18" s="245"/>
      <c r="Q18" s="112"/>
      <c r="R18" s="114"/>
    </row>
    <row r="19" spans="2:18" s="110" customFormat="1" ht="6.95" hidden="1" customHeight="1">
      <c r="B19" s="111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4"/>
    </row>
    <row r="20" spans="2:18" s="110" customFormat="1" ht="14.45" hidden="1" customHeight="1">
      <c r="B20" s="111"/>
      <c r="C20" s="112"/>
      <c r="D20" s="109" t="s">
        <v>33</v>
      </c>
      <c r="E20" s="112"/>
      <c r="F20" s="112"/>
      <c r="G20" s="112"/>
      <c r="H20" s="112"/>
      <c r="I20" s="112"/>
      <c r="J20" s="112"/>
      <c r="K20" s="112"/>
      <c r="L20" s="112"/>
      <c r="M20" s="109" t="s">
        <v>26</v>
      </c>
      <c r="N20" s="112"/>
      <c r="O20" s="245" t="str">
        <f>IF('Rekapitulace stavby'!AN19="","",'Rekapitulace stavby'!AN19)</f>
        <v/>
      </c>
      <c r="P20" s="245"/>
      <c r="Q20" s="112"/>
      <c r="R20" s="114"/>
    </row>
    <row r="21" spans="2:18" s="110" customFormat="1" ht="18" hidden="1" customHeight="1">
      <c r="B21" s="111"/>
      <c r="C21" s="112"/>
      <c r="D21" s="112"/>
      <c r="E21" s="115" t="str">
        <f>IF('Rekapitulace stavby'!E20="","",'Rekapitulace stavby'!E20)</f>
        <v xml:space="preserve"> </v>
      </c>
      <c r="F21" s="112"/>
      <c r="G21" s="112"/>
      <c r="H21" s="112"/>
      <c r="I21" s="112"/>
      <c r="J21" s="112"/>
      <c r="K21" s="112"/>
      <c r="L21" s="112"/>
      <c r="M21" s="109" t="s">
        <v>28</v>
      </c>
      <c r="N21" s="112"/>
      <c r="O21" s="245" t="str">
        <f>IF('Rekapitulace stavby'!AN20="","",'Rekapitulace stavby'!AN20)</f>
        <v/>
      </c>
      <c r="P21" s="245"/>
      <c r="Q21" s="112"/>
      <c r="R21" s="114"/>
    </row>
    <row r="22" spans="2:18" s="110" customFormat="1" ht="6.95" hidden="1" customHeight="1">
      <c r="B22" s="111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4"/>
    </row>
    <row r="23" spans="2:18" s="110" customFormat="1" ht="14.45" hidden="1" customHeight="1">
      <c r="B23" s="111"/>
      <c r="C23" s="112"/>
      <c r="D23" s="109" t="s">
        <v>34</v>
      </c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4"/>
    </row>
    <row r="24" spans="2:18" s="110" customFormat="1" ht="16.5" hidden="1" customHeight="1">
      <c r="B24" s="111"/>
      <c r="C24" s="112"/>
      <c r="D24" s="112"/>
      <c r="E24" s="246" t="s">
        <v>5</v>
      </c>
      <c r="F24" s="246"/>
      <c r="G24" s="246"/>
      <c r="H24" s="246"/>
      <c r="I24" s="246"/>
      <c r="J24" s="246"/>
      <c r="K24" s="246"/>
      <c r="L24" s="246"/>
      <c r="M24" s="112"/>
      <c r="N24" s="112"/>
      <c r="O24" s="112"/>
      <c r="P24" s="112"/>
      <c r="Q24" s="112"/>
      <c r="R24" s="114"/>
    </row>
    <row r="25" spans="2:18" s="110" customFormat="1" ht="6.95" hidden="1" customHeight="1">
      <c r="B25" s="111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4"/>
    </row>
    <row r="26" spans="2:18" s="110" customFormat="1" ht="6.95" hidden="1" customHeight="1">
      <c r="B26" s="111"/>
      <c r="C26" s="112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2"/>
      <c r="R26" s="114"/>
    </row>
    <row r="27" spans="2:18" s="110" customFormat="1" ht="14.45" hidden="1" customHeight="1">
      <c r="B27" s="111"/>
      <c r="C27" s="112"/>
      <c r="D27" s="117" t="s">
        <v>92</v>
      </c>
      <c r="E27" s="112"/>
      <c r="F27" s="112"/>
      <c r="G27" s="112"/>
      <c r="H27" s="112"/>
      <c r="I27" s="112"/>
      <c r="J27" s="112"/>
      <c r="K27" s="112"/>
      <c r="L27" s="112"/>
      <c r="M27" s="247">
        <f>N88</f>
        <v>0</v>
      </c>
      <c r="N27" s="247"/>
      <c r="O27" s="247"/>
      <c r="P27" s="247"/>
      <c r="Q27" s="112"/>
      <c r="R27" s="114"/>
    </row>
    <row r="28" spans="2:18" s="110" customFormat="1" ht="14.45" hidden="1" customHeight="1">
      <c r="B28" s="111"/>
      <c r="C28" s="112"/>
      <c r="D28" s="118" t="s">
        <v>93</v>
      </c>
      <c r="E28" s="112"/>
      <c r="F28" s="112"/>
      <c r="G28" s="112"/>
      <c r="H28" s="112"/>
      <c r="I28" s="112"/>
      <c r="J28" s="112"/>
      <c r="K28" s="112"/>
      <c r="L28" s="112"/>
      <c r="M28" s="247">
        <f>N93</f>
        <v>0</v>
      </c>
      <c r="N28" s="247"/>
      <c r="O28" s="247"/>
      <c r="P28" s="247"/>
      <c r="Q28" s="112"/>
      <c r="R28" s="114"/>
    </row>
    <row r="29" spans="2:18" s="110" customFormat="1" ht="6.95" hidden="1" customHeight="1">
      <c r="B29" s="111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4"/>
    </row>
    <row r="30" spans="2:18" s="110" customFormat="1" ht="25.35" hidden="1" customHeight="1">
      <c r="B30" s="111"/>
      <c r="C30" s="112"/>
      <c r="D30" s="119" t="s">
        <v>37</v>
      </c>
      <c r="E30" s="112"/>
      <c r="F30" s="112"/>
      <c r="G30" s="112"/>
      <c r="H30" s="112"/>
      <c r="I30" s="112"/>
      <c r="J30" s="112"/>
      <c r="K30" s="112"/>
      <c r="L30" s="112"/>
      <c r="M30" s="248">
        <f>ROUND(M27+M28,2)</f>
        <v>0</v>
      </c>
      <c r="N30" s="243"/>
      <c r="O30" s="243"/>
      <c r="P30" s="243"/>
      <c r="Q30" s="112"/>
      <c r="R30" s="114"/>
    </row>
    <row r="31" spans="2:18" s="110" customFormat="1" ht="6.95" hidden="1" customHeight="1">
      <c r="B31" s="111"/>
      <c r="C31" s="112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2"/>
      <c r="R31" s="114"/>
    </row>
    <row r="32" spans="2:18" s="110" customFormat="1" ht="14.45" hidden="1" customHeight="1">
      <c r="B32" s="111"/>
      <c r="C32" s="112"/>
      <c r="D32" s="120" t="s">
        <v>38</v>
      </c>
      <c r="E32" s="120" t="s">
        <v>39</v>
      </c>
      <c r="F32" s="121">
        <v>0.21</v>
      </c>
      <c r="G32" s="122" t="s">
        <v>40</v>
      </c>
      <c r="H32" s="249">
        <f>ROUND((SUM(BE93:BE95)+SUM(BE152:BE169)), 2)</f>
        <v>0</v>
      </c>
      <c r="I32" s="243"/>
      <c r="J32" s="243"/>
      <c r="K32" s="112"/>
      <c r="L32" s="112"/>
      <c r="M32" s="249">
        <f>ROUND(ROUND((SUM(BE93:BE95)+SUM(BE152:BE169)), 2)*F32, 2)</f>
        <v>0</v>
      </c>
      <c r="N32" s="243"/>
      <c r="O32" s="243"/>
      <c r="P32" s="243"/>
      <c r="Q32" s="112"/>
      <c r="R32" s="114"/>
    </row>
    <row r="33" spans="2:18" s="110" customFormat="1" ht="14.45" hidden="1" customHeight="1">
      <c r="B33" s="111"/>
      <c r="C33" s="112"/>
      <c r="D33" s="112"/>
      <c r="E33" s="120" t="s">
        <v>41</v>
      </c>
      <c r="F33" s="121">
        <v>0.15</v>
      </c>
      <c r="G33" s="122" t="s">
        <v>40</v>
      </c>
      <c r="H33" s="249">
        <f>ROUND((SUM(BF93:BF95)+SUM(BF152:BF169)), 2)</f>
        <v>0</v>
      </c>
      <c r="I33" s="243"/>
      <c r="J33" s="243"/>
      <c r="K33" s="112"/>
      <c r="L33" s="112"/>
      <c r="M33" s="249">
        <f>ROUND(ROUND((SUM(BF93:BF95)+SUM(BF152:BF169)), 2)*F33, 2)</f>
        <v>0</v>
      </c>
      <c r="N33" s="243"/>
      <c r="O33" s="243"/>
      <c r="P33" s="243"/>
      <c r="Q33" s="112"/>
      <c r="R33" s="114"/>
    </row>
    <row r="34" spans="2:18" s="110" customFormat="1" ht="14.45" hidden="1" customHeight="1">
      <c r="B34" s="111"/>
      <c r="C34" s="112"/>
      <c r="D34" s="112"/>
      <c r="E34" s="120" t="s">
        <v>42</v>
      </c>
      <c r="F34" s="121">
        <v>0.21</v>
      </c>
      <c r="G34" s="122" t="s">
        <v>40</v>
      </c>
      <c r="H34" s="249">
        <f>ROUND((SUM(BG93:BG95)+SUM(BG152:BG169)), 2)</f>
        <v>0</v>
      </c>
      <c r="I34" s="243"/>
      <c r="J34" s="243"/>
      <c r="K34" s="112"/>
      <c r="L34" s="112"/>
      <c r="M34" s="249">
        <v>0</v>
      </c>
      <c r="N34" s="243"/>
      <c r="O34" s="243"/>
      <c r="P34" s="243"/>
      <c r="Q34" s="112"/>
      <c r="R34" s="114"/>
    </row>
    <row r="35" spans="2:18" s="110" customFormat="1" ht="14.45" hidden="1" customHeight="1">
      <c r="B35" s="111"/>
      <c r="C35" s="112"/>
      <c r="D35" s="112"/>
      <c r="E35" s="120" t="s">
        <v>43</v>
      </c>
      <c r="F35" s="121">
        <v>0.15</v>
      </c>
      <c r="G35" s="122" t="s">
        <v>40</v>
      </c>
      <c r="H35" s="249">
        <f>ROUND((SUM(BH93:BH95)+SUM(BH152:BH169)), 2)</f>
        <v>0</v>
      </c>
      <c r="I35" s="243"/>
      <c r="J35" s="243"/>
      <c r="K35" s="112"/>
      <c r="L35" s="112"/>
      <c r="M35" s="249">
        <v>0</v>
      </c>
      <c r="N35" s="243"/>
      <c r="O35" s="243"/>
      <c r="P35" s="243"/>
      <c r="Q35" s="112"/>
      <c r="R35" s="114"/>
    </row>
    <row r="36" spans="2:18" s="110" customFormat="1" ht="14.45" hidden="1" customHeight="1">
      <c r="B36" s="111"/>
      <c r="C36" s="112"/>
      <c r="D36" s="112"/>
      <c r="E36" s="120" t="s">
        <v>44</v>
      </c>
      <c r="F36" s="121">
        <v>0</v>
      </c>
      <c r="G36" s="122" t="s">
        <v>40</v>
      </c>
      <c r="H36" s="249">
        <f>ROUND((SUM(BI93:BI95)+SUM(BI152:BI169)), 2)</f>
        <v>0</v>
      </c>
      <c r="I36" s="243"/>
      <c r="J36" s="243"/>
      <c r="K36" s="112"/>
      <c r="L36" s="112"/>
      <c r="M36" s="249">
        <v>0</v>
      </c>
      <c r="N36" s="243"/>
      <c r="O36" s="243"/>
      <c r="P36" s="243"/>
      <c r="Q36" s="112"/>
      <c r="R36" s="114"/>
    </row>
    <row r="37" spans="2:18" s="110" customFormat="1" ht="6.95" hidden="1" customHeight="1">
      <c r="B37" s="111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4"/>
    </row>
    <row r="38" spans="2:18" s="110" customFormat="1" ht="25.35" hidden="1" customHeight="1">
      <c r="B38" s="111"/>
      <c r="C38" s="123"/>
      <c r="D38" s="124" t="s">
        <v>45</v>
      </c>
      <c r="E38" s="125"/>
      <c r="F38" s="125"/>
      <c r="G38" s="126" t="s">
        <v>46</v>
      </c>
      <c r="H38" s="127" t="s">
        <v>47</v>
      </c>
      <c r="I38" s="125"/>
      <c r="J38" s="125"/>
      <c r="K38" s="125"/>
      <c r="L38" s="250">
        <f>SUM(M30:M36)</f>
        <v>0</v>
      </c>
      <c r="M38" s="250"/>
      <c r="N38" s="250"/>
      <c r="O38" s="250"/>
      <c r="P38" s="251"/>
      <c r="Q38" s="123"/>
      <c r="R38" s="114"/>
    </row>
    <row r="39" spans="2:18" s="110" customFormat="1" ht="14.45" hidden="1" customHeight="1">
      <c r="B39" s="111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4"/>
    </row>
    <row r="40" spans="2:18" s="110" customFormat="1" ht="14.45" hidden="1" customHeight="1">
      <c r="B40" s="111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4"/>
    </row>
    <row r="41" spans="2:18" hidden="1">
      <c r="B41" s="105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6"/>
    </row>
    <row r="42" spans="2:18" hidden="1">
      <c r="B42" s="105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6"/>
    </row>
    <row r="43" spans="2:18" hidden="1">
      <c r="B43" s="105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6"/>
    </row>
    <row r="44" spans="2:18" hidden="1">
      <c r="B44" s="105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6"/>
    </row>
    <row r="45" spans="2:18" hidden="1">
      <c r="B45" s="105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6"/>
    </row>
    <row r="46" spans="2:18" hidden="1">
      <c r="B46" s="105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6"/>
    </row>
    <row r="47" spans="2:18" hidden="1">
      <c r="B47" s="105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6"/>
    </row>
    <row r="48" spans="2:18" hidden="1">
      <c r="B48" s="105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6"/>
    </row>
    <row r="49" spans="2:18" hidden="1">
      <c r="B49" s="105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6"/>
    </row>
    <row r="50" spans="2:18" s="110" customFormat="1" ht="15" hidden="1">
      <c r="B50" s="111"/>
      <c r="C50" s="112"/>
      <c r="D50" s="128" t="s">
        <v>48</v>
      </c>
      <c r="E50" s="116"/>
      <c r="F50" s="116"/>
      <c r="G50" s="116"/>
      <c r="H50" s="129"/>
      <c r="I50" s="112"/>
      <c r="J50" s="128" t="s">
        <v>49</v>
      </c>
      <c r="K50" s="116"/>
      <c r="L50" s="116"/>
      <c r="M50" s="116"/>
      <c r="N50" s="116"/>
      <c r="O50" s="116"/>
      <c r="P50" s="129"/>
      <c r="Q50" s="112"/>
      <c r="R50" s="114"/>
    </row>
    <row r="51" spans="2:18" hidden="1">
      <c r="B51" s="105"/>
      <c r="C51" s="108"/>
      <c r="D51" s="130"/>
      <c r="E51" s="108"/>
      <c r="F51" s="108"/>
      <c r="G51" s="108"/>
      <c r="H51" s="131"/>
      <c r="I51" s="108"/>
      <c r="J51" s="130"/>
      <c r="K51" s="108"/>
      <c r="L51" s="108"/>
      <c r="M51" s="108"/>
      <c r="N51" s="108"/>
      <c r="O51" s="108"/>
      <c r="P51" s="131"/>
      <c r="Q51" s="108"/>
      <c r="R51" s="106"/>
    </row>
    <row r="52" spans="2:18" hidden="1">
      <c r="B52" s="105"/>
      <c r="C52" s="108"/>
      <c r="D52" s="130"/>
      <c r="E52" s="108"/>
      <c r="F52" s="108"/>
      <c r="G52" s="108"/>
      <c r="H52" s="131"/>
      <c r="I52" s="108"/>
      <c r="J52" s="130"/>
      <c r="K52" s="108"/>
      <c r="L52" s="108"/>
      <c r="M52" s="108"/>
      <c r="N52" s="108"/>
      <c r="O52" s="108"/>
      <c r="P52" s="131"/>
      <c r="Q52" s="108"/>
      <c r="R52" s="106"/>
    </row>
    <row r="53" spans="2:18" hidden="1">
      <c r="B53" s="105"/>
      <c r="C53" s="108"/>
      <c r="D53" s="130"/>
      <c r="E53" s="108"/>
      <c r="F53" s="108"/>
      <c r="G53" s="108"/>
      <c r="H53" s="131"/>
      <c r="I53" s="108"/>
      <c r="J53" s="130"/>
      <c r="K53" s="108"/>
      <c r="L53" s="108"/>
      <c r="M53" s="108"/>
      <c r="N53" s="108"/>
      <c r="O53" s="108"/>
      <c r="P53" s="131"/>
      <c r="Q53" s="108"/>
      <c r="R53" s="106"/>
    </row>
    <row r="54" spans="2:18" hidden="1">
      <c r="B54" s="105"/>
      <c r="C54" s="108"/>
      <c r="D54" s="130"/>
      <c r="E54" s="108"/>
      <c r="F54" s="108"/>
      <c r="G54" s="108"/>
      <c r="H54" s="131"/>
      <c r="I54" s="108"/>
      <c r="J54" s="130"/>
      <c r="K54" s="108"/>
      <c r="L54" s="108"/>
      <c r="M54" s="108"/>
      <c r="N54" s="108"/>
      <c r="O54" s="108"/>
      <c r="P54" s="131"/>
      <c r="Q54" s="108"/>
      <c r="R54" s="106"/>
    </row>
    <row r="55" spans="2:18" hidden="1">
      <c r="B55" s="105"/>
      <c r="C55" s="108"/>
      <c r="D55" s="130"/>
      <c r="E55" s="108"/>
      <c r="F55" s="108"/>
      <c r="G55" s="108"/>
      <c r="H55" s="131"/>
      <c r="I55" s="108"/>
      <c r="J55" s="130"/>
      <c r="K55" s="108"/>
      <c r="L55" s="108"/>
      <c r="M55" s="108"/>
      <c r="N55" s="108"/>
      <c r="O55" s="108"/>
      <c r="P55" s="131"/>
      <c r="Q55" s="108"/>
      <c r="R55" s="106"/>
    </row>
    <row r="56" spans="2:18" hidden="1">
      <c r="B56" s="105"/>
      <c r="C56" s="108"/>
      <c r="D56" s="130"/>
      <c r="E56" s="108"/>
      <c r="F56" s="108"/>
      <c r="G56" s="108"/>
      <c r="H56" s="131"/>
      <c r="I56" s="108"/>
      <c r="J56" s="130"/>
      <c r="K56" s="108"/>
      <c r="L56" s="108"/>
      <c r="M56" s="108"/>
      <c r="N56" s="108"/>
      <c r="O56" s="108"/>
      <c r="P56" s="131"/>
      <c r="Q56" s="108"/>
      <c r="R56" s="106"/>
    </row>
    <row r="57" spans="2:18" hidden="1">
      <c r="B57" s="105"/>
      <c r="C57" s="108"/>
      <c r="D57" s="130"/>
      <c r="E57" s="108"/>
      <c r="F57" s="108"/>
      <c r="G57" s="108"/>
      <c r="H57" s="131"/>
      <c r="I57" s="108"/>
      <c r="J57" s="130"/>
      <c r="K57" s="108"/>
      <c r="L57" s="108"/>
      <c r="M57" s="108"/>
      <c r="N57" s="108"/>
      <c r="O57" s="108"/>
      <c r="P57" s="131"/>
      <c r="Q57" s="108"/>
      <c r="R57" s="106"/>
    </row>
    <row r="58" spans="2:18" hidden="1">
      <c r="B58" s="105"/>
      <c r="C58" s="108"/>
      <c r="D58" s="130"/>
      <c r="E58" s="108"/>
      <c r="F58" s="108"/>
      <c r="G58" s="108"/>
      <c r="H58" s="131"/>
      <c r="I58" s="108"/>
      <c r="J58" s="130"/>
      <c r="K58" s="108"/>
      <c r="L58" s="108"/>
      <c r="M58" s="108"/>
      <c r="N58" s="108"/>
      <c r="O58" s="108"/>
      <c r="P58" s="131"/>
      <c r="Q58" s="108"/>
      <c r="R58" s="106"/>
    </row>
    <row r="59" spans="2:18" s="110" customFormat="1" ht="15" hidden="1">
      <c r="B59" s="111"/>
      <c r="C59" s="112"/>
      <c r="D59" s="132" t="s">
        <v>50</v>
      </c>
      <c r="E59" s="133"/>
      <c r="F59" s="133"/>
      <c r="G59" s="134" t="s">
        <v>51</v>
      </c>
      <c r="H59" s="135"/>
      <c r="I59" s="112"/>
      <c r="J59" s="132" t="s">
        <v>50</v>
      </c>
      <c r="K59" s="133"/>
      <c r="L59" s="133"/>
      <c r="M59" s="133"/>
      <c r="N59" s="134" t="s">
        <v>51</v>
      </c>
      <c r="O59" s="133"/>
      <c r="P59" s="135"/>
      <c r="Q59" s="112"/>
      <c r="R59" s="114"/>
    </row>
    <row r="60" spans="2:18" hidden="1">
      <c r="B60" s="105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6"/>
    </row>
    <row r="61" spans="2:18" s="110" customFormat="1" ht="15" hidden="1">
      <c r="B61" s="111"/>
      <c r="C61" s="112"/>
      <c r="D61" s="128" t="s">
        <v>52</v>
      </c>
      <c r="E61" s="116"/>
      <c r="F61" s="116"/>
      <c r="G61" s="116"/>
      <c r="H61" s="129"/>
      <c r="I61" s="112"/>
      <c r="J61" s="128" t="s">
        <v>53</v>
      </c>
      <c r="K61" s="116"/>
      <c r="L61" s="116"/>
      <c r="M61" s="116"/>
      <c r="N61" s="116"/>
      <c r="O61" s="116"/>
      <c r="P61" s="129"/>
      <c r="Q61" s="112"/>
      <c r="R61" s="114"/>
    </row>
    <row r="62" spans="2:18" hidden="1">
      <c r="B62" s="105"/>
      <c r="C62" s="108"/>
      <c r="D62" s="130"/>
      <c r="E62" s="108"/>
      <c r="F62" s="108"/>
      <c r="G62" s="108"/>
      <c r="H62" s="131"/>
      <c r="I62" s="108"/>
      <c r="J62" s="130"/>
      <c r="K62" s="108"/>
      <c r="L62" s="108"/>
      <c r="M62" s="108"/>
      <c r="N62" s="108"/>
      <c r="O62" s="108"/>
      <c r="P62" s="131"/>
      <c r="Q62" s="108"/>
      <c r="R62" s="106"/>
    </row>
    <row r="63" spans="2:18" hidden="1">
      <c r="B63" s="105"/>
      <c r="C63" s="108"/>
      <c r="D63" s="130"/>
      <c r="E63" s="108"/>
      <c r="F63" s="108"/>
      <c r="G63" s="108"/>
      <c r="H63" s="131"/>
      <c r="I63" s="108"/>
      <c r="J63" s="130"/>
      <c r="K63" s="108"/>
      <c r="L63" s="108"/>
      <c r="M63" s="108"/>
      <c r="N63" s="108"/>
      <c r="O63" s="108"/>
      <c r="P63" s="131"/>
      <c r="Q63" s="108"/>
      <c r="R63" s="106"/>
    </row>
    <row r="64" spans="2:18" hidden="1">
      <c r="B64" s="105"/>
      <c r="C64" s="108"/>
      <c r="D64" s="130"/>
      <c r="E64" s="108"/>
      <c r="F64" s="108"/>
      <c r="G64" s="108"/>
      <c r="H64" s="131"/>
      <c r="I64" s="108"/>
      <c r="J64" s="130"/>
      <c r="K64" s="108"/>
      <c r="L64" s="108"/>
      <c r="M64" s="108"/>
      <c r="N64" s="108"/>
      <c r="O64" s="108"/>
      <c r="P64" s="131"/>
      <c r="Q64" s="108"/>
      <c r="R64" s="106"/>
    </row>
    <row r="65" spans="2:18" hidden="1">
      <c r="B65" s="105"/>
      <c r="C65" s="108"/>
      <c r="D65" s="130"/>
      <c r="E65" s="108"/>
      <c r="F65" s="108"/>
      <c r="G65" s="108"/>
      <c r="H65" s="131"/>
      <c r="I65" s="108"/>
      <c r="J65" s="130"/>
      <c r="K65" s="108"/>
      <c r="L65" s="108"/>
      <c r="M65" s="108"/>
      <c r="N65" s="108"/>
      <c r="O65" s="108"/>
      <c r="P65" s="131"/>
      <c r="Q65" s="108"/>
      <c r="R65" s="106"/>
    </row>
    <row r="66" spans="2:18" hidden="1">
      <c r="B66" s="105"/>
      <c r="C66" s="108"/>
      <c r="D66" s="130"/>
      <c r="E66" s="108"/>
      <c r="F66" s="108"/>
      <c r="G66" s="108"/>
      <c r="H66" s="131"/>
      <c r="I66" s="108"/>
      <c r="J66" s="130"/>
      <c r="K66" s="108"/>
      <c r="L66" s="108"/>
      <c r="M66" s="108"/>
      <c r="N66" s="108"/>
      <c r="O66" s="108"/>
      <c r="P66" s="131"/>
      <c r="Q66" s="108"/>
      <c r="R66" s="106"/>
    </row>
    <row r="67" spans="2:18" hidden="1">
      <c r="B67" s="105"/>
      <c r="C67" s="108"/>
      <c r="D67" s="130"/>
      <c r="E67" s="108"/>
      <c r="F67" s="108"/>
      <c r="G67" s="108"/>
      <c r="H67" s="131"/>
      <c r="I67" s="108"/>
      <c r="J67" s="130"/>
      <c r="K67" s="108"/>
      <c r="L67" s="108"/>
      <c r="M67" s="108"/>
      <c r="N67" s="108"/>
      <c r="O67" s="108"/>
      <c r="P67" s="131"/>
      <c r="Q67" s="108"/>
      <c r="R67" s="106"/>
    </row>
    <row r="68" spans="2:18" hidden="1">
      <c r="B68" s="105"/>
      <c r="C68" s="108"/>
      <c r="D68" s="130"/>
      <c r="E68" s="108"/>
      <c r="F68" s="108"/>
      <c r="G68" s="108"/>
      <c r="H68" s="131"/>
      <c r="I68" s="108"/>
      <c r="J68" s="130"/>
      <c r="K68" s="108"/>
      <c r="L68" s="108"/>
      <c r="M68" s="108"/>
      <c r="N68" s="108"/>
      <c r="O68" s="108"/>
      <c r="P68" s="131"/>
      <c r="Q68" s="108"/>
      <c r="R68" s="106"/>
    </row>
    <row r="69" spans="2:18" hidden="1">
      <c r="B69" s="105"/>
      <c r="C69" s="108"/>
      <c r="D69" s="130"/>
      <c r="E69" s="108"/>
      <c r="F69" s="108"/>
      <c r="G69" s="108"/>
      <c r="H69" s="131"/>
      <c r="I69" s="108"/>
      <c r="J69" s="130"/>
      <c r="K69" s="108"/>
      <c r="L69" s="108"/>
      <c r="M69" s="108"/>
      <c r="N69" s="108"/>
      <c r="O69" s="108"/>
      <c r="P69" s="131"/>
      <c r="Q69" s="108"/>
      <c r="R69" s="106"/>
    </row>
    <row r="70" spans="2:18" s="110" customFormat="1" ht="15" hidden="1">
      <c r="B70" s="111"/>
      <c r="C70" s="112"/>
      <c r="D70" s="132" t="s">
        <v>50</v>
      </c>
      <c r="E70" s="133"/>
      <c r="F70" s="133"/>
      <c r="G70" s="134" t="s">
        <v>51</v>
      </c>
      <c r="H70" s="135"/>
      <c r="I70" s="112"/>
      <c r="J70" s="132" t="s">
        <v>50</v>
      </c>
      <c r="K70" s="133"/>
      <c r="L70" s="133"/>
      <c r="M70" s="133"/>
      <c r="N70" s="134" t="s">
        <v>51</v>
      </c>
      <c r="O70" s="133"/>
      <c r="P70" s="135"/>
      <c r="Q70" s="112"/>
      <c r="R70" s="114"/>
    </row>
    <row r="71" spans="2:18" s="110" customFormat="1" ht="14.45" hidden="1" customHeight="1">
      <c r="B71" s="136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8"/>
    </row>
    <row r="72" spans="2:18" hidden="1"/>
    <row r="73" spans="2:18" hidden="1"/>
    <row r="74" spans="2:18" hidden="1"/>
    <row r="75" spans="2:18" s="110" customFormat="1" ht="6.95" customHeight="1"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1"/>
    </row>
    <row r="76" spans="2:18" s="110" customFormat="1" ht="36.950000000000003" customHeight="1">
      <c r="B76" s="111"/>
      <c r="C76" s="238" t="s">
        <v>94</v>
      </c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  <c r="Q76" s="239"/>
      <c r="R76" s="114"/>
    </row>
    <row r="77" spans="2:18" s="110" customFormat="1" ht="6.95" customHeight="1">
      <c r="B77" s="111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4"/>
    </row>
    <row r="78" spans="2:18" s="110" customFormat="1" ht="30" customHeight="1">
      <c r="B78" s="111"/>
      <c r="C78" s="109" t="s">
        <v>17</v>
      </c>
      <c r="D78" s="112"/>
      <c r="E78" s="112"/>
      <c r="F78" s="240" t="str">
        <f>F6</f>
        <v>ZŠ Křídlovická - Venkovní žaluzie</v>
      </c>
      <c r="G78" s="241"/>
      <c r="H78" s="241"/>
      <c r="I78" s="241"/>
      <c r="J78" s="241"/>
      <c r="K78" s="241"/>
      <c r="L78" s="241"/>
      <c r="M78" s="241"/>
      <c r="N78" s="241"/>
      <c r="O78" s="241"/>
      <c r="P78" s="241"/>
      <c r="Q78" s="112"/>
      <c r="R78" s="114"/>
    </row>
    <row r="79" spans="2:18" s="110" customFormat="1" ht="36.950000000000003" customHeight="1">
      <c r="B79" s="111"/>
      <c r="C79" s="142" t="s">
        <v>91</v>
      </c>
      <c r="D79" s="112"/>
      <c r="E79" s="112"/>
      <c r="F79" s="252" t="str">
        <f>F7</f>
        <v xml:space="preserve">2018/1-133 - ZŠ Křídlovická budova B do ulice </v>
      </c>
      <c r="G79" s="243"/>
      <c r="H79" s="243"/>
      <c r="I79" s="243"/>
      <c r="J79" s="243"/>
      <c r="K79" s="243"/>
      <c r="L79" s="243"/>
      <c r="M79" s="243"/>
      <c r="N79" s="243"/>
      <c r="O79" s="243"/>
      <c r="P79" s="243"/>
      <c r="Q79" s="112"/>
      <c r="R79" s="114"/>
    </row>
    <row r="80" spans="2:18" s="110" customFormat="1" ht="6.95" customHeight="1">
      <c r="B80" s="111"/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4"/>
    </row>
    <row r="81" spans="2:62" s="110" customFormat="1" ht="18" customHeight="1">
      <c r="B81" s="111"/>
      <c r="C81" s="109" t="s">
        <v>21</v>
      </c>
      <c r="D81" s="112"/>
      <c r="E81" s="112"/>
      <c r="F81" s="115" t="str">
        <f>F9</f>
        <v>Brno ul Křídlovická</v>
      </c>
      <c r="G81" s="112"/>
      <c r="H81" s="112"/>
      <c r="I81" s="112"/>
      <c r="J81" s="112"/>
      <c r="K81" s="109" t="s">
        <v>23</v>
      </c>
      <c r="L81" s="112"/>
      <c r="M81" s="244" t="str">
        <f>IF(O9="","",O9)</f>
        <v>19. 6. 2018</v>
      </c>
      <c r="N81" s="244"/>
      <c r="O81" s="244"/>
      <c r="P81" s="244"/>
      <c r="Q81" s="112"/>
      <c r="R81" s="114"/>
    </row>
    <row r="82" spans="2:62" s="110" customFormat="1" ht="6.95" customHeight="1">
      <c r="B82" s="111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4"/>
    </row>
    <row r="83" spans="2:62" s="110" customFormat="1" ht="15">
      <c r="B83" s="111"/>
      <c r="C83" s="109" t="s">
        <v>25</v>
      </c>
      <c r="D83" s="112"/>
      <c r="E83" s="112"/>
      <c r="F83" s="115" t="str">
        <f>E12</f>
        <v>Město Brno - střed</v>
      </c>
      <c r="G83" s="112"/>
      <c r="H83" s="112"/>
      <c r="I83" s="112"/>
      <c r="J83" s="112"/>
      <c r="K83" s="109" t="s">
        <v>31</v>
      </c>
      <c r="L83" s="112"/>
      <c r="M83" s="245" t="str">
        <f>E18</f>
        <v xml:space="preserve"> </v>
      </c>
      <c r="N83" s="245"/>
      <c r="O83" s="245"/>
      <c r="P83" s="245"/>
      <c r="Q83" s="245"/>
      <c r="R83" s="114"/>
    </row>
    <row r="84" spans="2:62" s="110" customFormat="1" ht="14.45" customHeight="1">
      <c r="B84" s="111"/>
      <c r="C84" s="109" t="s">
        <v>29</v>
      </c>
      <c r="D84" s="112"/>
      <c r="E84" s="112"/>
      <c r="F84" s="115" t="str">
        <f>IF(E15="","",E15)</f>
        <v xml:space="preserve"> </v>
      </c>
      <c r="G84" s="112"/>
      <c r="H84" s="112"/>
      <c r="I84" s="112"/>
      <c r="J84" s="112"/>
      <c r="K84" s="109" t="s">
        <v>33</v>
      </c>
      <c r="L84" s="112"/>
      <c r="M84" s="245" t="str">
        <f>E21</f>
        <v xml:space="preserve"> </v>
      </c>
      <c r="N84" s="245"/>
      <c r="O84" s="245"/>
      <c r="P84" s="245"/>
      <c r="Q84" s="245"/>
      <c r="R84" s="114"/>
    </row>
    <row r="85" spans="2:62" s="110" customFormat="1" ht="10.35" customHeight="1">
      <c r="B85" s="111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4"/>
    </row>
    <row r="86" spans="2:62" s="110" customFormat="1" ht="29.25" customHeight="1">
      <c r="B86" s="111"/>
      <c r="C86" s="253" t="s">
        <v>95</v>
      </c>
      <c r="D86" s="254"/>
      <c r="E86" s="254"/>
      <c r="F86" s="254"/>
      <c r="G86" s="254"/>
      <c r="H86" s="123"/>
      <c r="I86" s="123"/>
      <c r="J86" s="123"/>
      <c r="K86" s="123"/>
      <c r="L86" s="123"/>
      <c r="M86" s="123"/>
      <c r="N86" s="253" t="s">
        <v>96</v>
      </c>
      <c r="O86" s="254"/>
      <c r="P86" s="254"/>
      <c r="Q86" s="254"/>
      <c r="R86" s="114"/>
    </row>
    <row r="87" spans="2:62" s="110" customFormat="1" ht="10.35" customHeight="1">
      <c r="B87" s="111"/>
      <c r="C87" s="112"/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4"/>
    </row>
    <row r="88" spans="2:62" s="110" customFormat="1" ht="29.25" customHeight="1">
      <c r="B88" s="111"/>
      <c r="C88" s="143" t="s">
        <v>97</v>
      </c>
      <c r="D88" s="112"/>
      <c r="E88" s="112"/>
      <c r="F88" s="112"/>
      <c r="G88" s="112"/>
      <c r="H88" s="112"/>
      <c r="I88" s="112"/>
      <c r="J88" s="112"/>
      <c r="K88" s="112"/>
      <c r="L88" s="112"/>
      <c r="M88" s="112"/>
      <c r="N88" s="255">
        <f>N152</f>
        <v>0</v>
      </c>
      <c r="O88" s="256"/>
      <c r="P88" s="256"/>
      <c r="Q88" s="256"/>
      <c r="R88" s="114"/>
      <c r="AU88" s="101" t="s">
        <v>98</v>
      </c>
    </row>
    <row r="89" spans="2:62" s="148" customFormat="1" ht="24.95" customHeight="1">
      <c r="B89" s="144"/>
      <c r="C89" s="145"/>
      <c r="D89" s="146" t="s">
        <v>99</v>
      </c>
      <c r="E89" s="145"/>
      <c r="F89" s="145"/>
      <c r="G89" s="145"/>
      <c r="H89" s="145"/>
      <c r="I89" s="145"/>
      <c r="J89" s="145"/>
      <c r="K89" s="145"/>
      <c r="L89" s="145"/>
      <c r="M89" s="145"/>
      <c r="N89" s="257">
        <f>N153</f>
        <v>0</v>
      </c>
      <c r="O89" s="258"/>
      <c r="P89" s="258"/>
      <c r="Q89" s="258"/>
      <c r="R89" s="147"/>
    </row>
    <row r="90" spans="2:62" s="153" customFormat="1" ht="19.899999999999999" customHeight="1">
      <c r="B90" s="149"/>
      <c r="C90" s="150"/>
      <c r="D90" s="151" t="s">
        <v>100</v>
      </c>
      <c r="E90" s="150"/>
      <c r="F90" s="150"/>
      <c r="G90" s="150"/>
      <c r="H90" s="150"/>
      <c r="I90" s="150"/>
      <c r="J90" s="150"/>
      <c r="K90" s="150"/>
      <c r="L90" s="150"/>
      <c r="M90" s="150"/>
      <c r="N90" s="259">
        <f>N154</f>
        <v>0</v>
      </c>
      <c r="O90" s="260"/>
      <c r="P90" s="260"/>
      <c r="Q90" s="260"/>
      <c r="R90" s="152"/>
    </row>
    <row r="91" spans="2:62" s="153" customFormat="1" ht="19.899999999999999" customHeight="1">
      <c r="B91" s="149"/>
      <c r="C91" s="150"/>
      <c r="D91" s="151" t="s">
        <v>101</v>
      </c>
      <c r="E91" s="150"/>
      <c r="F91" s="150"/>
      <c r="G91" s="150"/>
      <c r="H91" s="150"/>
      <c r="I91" s="150"/>
      <c r="J91" s="150"/>
      <c r="K91" s="150"/>
      <c r="L91" s="150"/>
      <c r="M91" s="150"/>
      <c r="N91" s="259">
        <f>N156</f>
        <v>0</v>
      </c>
      <c r="O91" s="260"/>
      <c r="P91" s="260"/>
      <c r="Q91" s="260"/>
      <c r="R91" s="152"/>
    </row>
    <row r="92" spans="2:62" s="110" customFormat="1" ht="21.75" customHeight="1">
      <c r="B92" s="111"/>
      <c r="C92" s="112"/>
      <c r="D92" s="112"/>
      <c r="E92" s="112"/>
      <c r="F92" s="112"/>
      <c r="G92" s="112"/>
      <c r="H92" s="112"/>
      <c r="I92" s="112"/>
      <c r="J92" s="112"/>
      <c r="K92" s="112"/>
      <c r="L92" s="112"/>
      <c r="M92" s="112"/>
      <c r="N92" s="112"/>
      <c r="O92" s="112"/>
      <c r="P92" s="112"/>
      <c r="Q92" s="112"/>
      <c r="R92" s="114"/>
    </row>
    <row r="93" spans="2:62" s="110" customFormat="1" ht="29.25" customHeight="1">
      <c r="B93" s="111"/>
      <c r="C93" s="143" t="s">
        <v>102</v>
      </c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256">
        <f>ROUND(N94,2)</f>
        <v>0</v>
      </c>
      <c r="O93" s="261"/>
      <c r="P93" s="261"/>
      <c r="Q93" s="261"/>
      <c r="R93" s="114"/>
      <c r="T93" s="154"/>
      <c r="U93" s="155" t="s">
        <v>38</v>
      </c>
    </row>
    <row r="94" spans="2:62" s="110" customFormat="1" ht="18" customHeight="1">
      <c r="B94" s="111"/>
      <c r="C94" s="112"/>
      <c r="D94" s="262" t="s">
        <v>103</v>
      </c>
      <c r="E94" s="262"/>
      <c r="F94" s="262"/>
      <c r="G94" s="262"/>
      <c r="H94" s="262"/>
      <c r="I94" s="112"/>
      <c r="J94" s="112"/>
      <c r="K94" s="112"/>
      <c r="L94" s="112"/>
      <c r="M94" s="112"/>
      <c r="N94" s="259">
        <v>0</v>
      </c>
      <c r="O94" s="259"/>
      <c r="P94" s="259"/>
      <c r="Q94" s="259"/>
      <c r="R94" s="114"/>
      <c r="T94" s="156"/>
      <c r="U94" s="157" t="s">
        <v>39</v>
      </c>
      <c r="AY94" s="101" t="s">
        <v>104</v>
      </c>
      <c r="BE94" s="158">
        <f>IF(U94="základní",N94,0)</f>
        <v>0</v>
      </c>
      <c r="BF94" s="158">
        <f>IF(U94="snížená",N94,0)</f>
        <v>0</v>
      </c>
      <c r="BG94" s="158">
        <f>IF(U94="zákl. přenesená",N94,0)</f>
        <v>0</v>
      </c>
      <c r="BH94" s="158">
        <f>IF(U94="sníž. přenesená",N94,0)</f>
        <v>0</v>
      </c>
      <c r="BI94" s="158">
        <f>IF(U94="nulová",N94,0)</f>
        <v>0</v>
      </c>
      <c r="BJ94" s="101" t="s">
        <v>77</v>
      </c>
    </row>
    <row r="95" spans="2:62" s="110" customFormat="1" ht="18" customHeight="1">
      <c r="B95" s="111"/>
      <c r="C95" s="112"/>
      <c r="D95" s="112"/>
      <c r="E95" s="112"/>
      <c r="F95" s="112"/>
      <c r="G95" s="112"/>
      <c r="H95" s="112"/>
      <c r="I95" s="112"/>
      <c r="J95" s="112"/>
      <c r="K95" s="112"/>
      <c r="L95" s="112"/>
      <c r="M95" s="112"/>
      <c r="N95" s="112"/>
      <c r="O95" s="112"/>
      <c r="P95" s="112"/>
      <c r="Q95" s="112"/>
      <c r="R95" s="114"/>
    </row>
    <row r="96" spans="2:62" s="110" customFormat="1" ht="29.25" customHeight="1">
      <c r="B96" s="111"/>
      <c r="C96" s="159" t="s">
        <v>84</v>
      </c>
      <c r="D96" s="123"/>
      <c r="E96" s="123"/>
      <c r="F96" s="123"/>
      <c r="G96" s="123"/>
      <c r="H96" s="123"/>
      <c r="I96" s="123"/>
      <c r="J96" s="123"/>
      <c r="K96" s="123"/>
      <c r="L96" s="263">
        <f>ROUND(SUM(N88+N93),2)</f>
        <v>0</v>
      </c>
      <c r="M96" s="263"/>
      <c r="N96" s="263"/>
      <c r="O96" s="263"/>
      <c r="P96" s="263"/>
      <c r="Q96" s="263"/>
      <c r="R96" s="114"/>
    </row>
    <row r="97" spans="2:18" s="110" customFormat="1" ht="6.95" customHeight="1">
      <c r="B97" s="136"/>
      <c r="C97" s="137"/>
      <c r="D97" s="137"/>
      <c r="E97" s="137"/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  <c r="Q97" s="137"/>
      <c r="R97" s="138"/>
    </row>
    <row r="99" spans="2:18" s="100" customFormat="1"/>
    <row r="100" spans="2:18" s="100" customFormat="1"/>
    <row r="101" spans="2:18" s="100" customFormat="1"/>
    <row r="102" spans="2:18" s="100" customFormat="1"/>
    <row r="103" spans="2:18" s="100" customFormat="1"/>
    <row r="104" spans="2:18" s="100" customFormat="1"/>
    <row r="105" spans="2:18" s="100" customFormat="1"/>
    <row r="106" spans="2:18" s="100" customFormat="1"/>
    <row r="107" spans="2:18" s="100" customFormat="1"/>
    <row r="108" spans="2:18" s="100" customFormat="1"/>
    <row r="109" spans="2:18" s="100" customFormat="1"/>
    <row r="110" spans="2:18" s="100" customFormat="1"/>
    <row r="111" spans="2:18" s="100" customFormat="1"/>
    <row r="112" spans="2:18" s="100" customFormat="1"/>
    <row r="113" s="100" customFormat="1"/>
    <row r="114" s="100" customFormat="1"/>
    <row r="115" s="100" customFormat="1"/>
    <row r="116" s="100" customFormat="1"/>
    <row r="117" s="100" customFormat="1"/>
    <row r="118" s="100" customFormat="1"/>
    <row r="119" s="100" customFormat="1"/>
    <row r="120" s="100" customFormat="1"/>
    <row r="121" s="100" customFormat="1"/>
    <row r="122" s="100" customFormat="1"/>
    <row r="123" s="100" customFormat="1"/>
    <row r="124" s="100" customFormat="1"/>
    <row r="125" s="100" customFormat="1"/>
    <row r="126" s="100" customFormat="1"/>
    <row r="127" s="100" customFormat="1"/>
    <row r="128" s="100" customFormat="1"/>
    <row r="129" spans="2:18" s="100" customFormat="1"/>
    <row r="130" spans="2:18" s="100" customFormat="1"/>
    <row r="131" spans="2:18" s="100" customFormat="1"/>
    <row r="132" spans="2:18" s="100" customFormat="1"/>
    <row r="133" spans="2:18" s="100" customFormat="1"/>
    <row r="134" spans="2:18" s="100" customFormat="1"/>
    <row r="135" spans="2:18" s="100" customFormat="1"/>
    <row r="136" spans="2:18" s="100" customFormat="1"/>
    <row r="137" spans="2:18" s="100" customFormat="1"/>
    <row r="140" spans="2:18" s="110" customFormat="1" ht="6.95" customHeight="1">
      <c r="B140" s="139"/>
      <c r="C140" s="140"/>
      <c r="D140" s="140"/>
      <c r="E140" s="140"/>
      <c r="F140" s="140"/>
      <c r="G140" s="140"/>
      <c r="H140" s="140"/>
      <c r="I140" s="140"/>
      <c r="J140" s="140"/>
      <c r="K140" s="140"/>
      <c r="L140" s="140"/>
      <c r="M140" s="140"/>
      <c r="N140" s="140"/>
      <c r="O140" s="140"/>
      <c r="P140" s="140"/>
      <c r="Q140" s="140"/>
      <c r="R140" s="141"/>
    </row>
    <row r="141" spans="2:18" s="110" customFormat="1" ht="36.950000000000003" customHeight="1">
      <c r="B141" s="111"/>
      <c r="C141" s="238" t="s">
        <v>106</v>
      </c>
      <c r="D141" s="243"/>
      <c r="E141" s="243"/>
      <c r="F141" s="243"/>
      <c r="G141" s="243"/>
      <c r="H141" s="243"/>
      <c r="I141" s="243"/>
      <c r="J141" s="243"/>
      <c r="K141" s="243"/>
      <c r="L141" s="243"/>
      <c r="M141" s="243"/>
      <c r="N141" s="243"/>
      <c r="O141" s="243"/>
      <c r="P141" s="243"/>
      <c r="Q141" s="243"/>
      <c r="R141" s="114"/>
    </row>
    <row r="142" spans="2:18" s="110" customFormat="1" ht="6.95" customHeight="1">
      <c r="B142" s="111"/>
      <c r="C142" s="112"/>
      <c r="D142" s="112"/>
      <c r="E142" s="112"/>
      <c r="F142" s="112"/>
      <c r="G142" s="112"/>
      <c r="H142" s="112"/>
      <c r="I142" s="112"/>
      <c r="J142" s="112"/>
      <c r="K142" s="112"/>
      <c r="L142" s="112"/>
      <c r="M142" s="112"/>
      <c r="N142" s="112"/>
      <c r="O142" s="112"/>
      <c r="P142" s="112"/>
      <c r="Q142" s="112"/>
      <c r="R142" s="114"/>
    </row>
    <row r="143" spans="2:18" s="110" customFormat="1" ht="30" customHeight="1">
      <c r="B143" s="111"/>
      <c r="C143" s="109" t="s">
        <v>17</v>
      </c>
      <c r="D143" s="112"/>
      <c r="E143" s="112"/>
      <c r="F143" s="240" t="str">
        <f>F6</f>
        <v>ZŠ Křídlovická - Venkovní žaluzie</v>
      </c>
      <c r="G143" s="241"/>
      <c r="H143" s="241"/>
      <c r="I143" s="241"/>
      <c r="J143" s="241"/>
      <c r="K143" s="241"/>
      <c r="L143" s="241"/>
      <c r="M143" s="241"/>
      <c r="N143" s="241"/>
      <c r="O143" s="241"/>
      <c r="P143" s="241"/>
      <c r="Q143" s="112"/>
      <c r="R143" s="114"/>
    </row>
    <row r="144" spans="2:18" s="110" customFormat="1" ht="36.950000000000003" customHeight="1">
      <c r="B144" s="111"/>
      <c r="C144" s="142" t="s">
        <v>91</v>
      </c>
      <c r="D144" s="112"/>
      <c r="E144" s="112"/>
      <c r="F144" s="252" t="str">
        <f>F7</f>
        <v xml:space="preserve">2018/1-133 - ZŠ Křídlovická budova B do ulice </v>
      </c>
      <c r="G144" s="243"/>
      <c r="H144" s="243"/>
      <c r="I144" s="243"/>
      <c r="J144" s="243"/>
      <c r="K144" s="243"/>
      <c r="L144" s="243"/>
      <c r="M144" s="243"/>
      <c r="N144" s="243"/>
      <c r="O144" s="243"/>
      <c r="P144" s="243"/>
      <c r="Q144" s="112"/>
      <c r="R144" s="114"/>
    </row>
    <row r="145" spans="2:65" s="110" customFormat="1" ht="6.95" customHeight="1">
      <c r="B145" s="111"/>
      <c r="C145" s="112"/>
      <c r="D145" s="112"/>
      <c r="E145" s="112"/>
      <c r="F145" s="112"/>
      <c r="G145" s="112"/>
      <c r="H145" s="112"/>
      <c r="I145" s="112"/>
      <c r="J145" s="112"/>
      <c r="K145" s="112"/>
      <c r="L145" s="112"/>
      <c r="M145" s="112"/>
      <c r="N145" s="112"/>
      <c r="O145" s="112"/>
      <c r="P145" s="112"/>
      <c r="Q145" s="112"/>
      <c r="R145" s="114"/>
    </row>
    <row r="146" spans="2:65" s="110" customFormat="1" ht="18" customHeight="1">
      <c r="B146" s="111"/>
      <c r="C146" s="109" t="s">
        <v>21</v>
      </c>
      <c r="D146" s="112"/>
      <c r="E146" s="112"/>
      <c r="F146" s="115" t="str">
        <f>F9</f>
        <v>Brno ul Křídlovická</v>
      </c>
      <c r="G146" s="112"/>
      <c r="H146" s="112"/>
      <c r="I146" s="112"/>
      <c r="J146" s="112"/>
      <c r="K146" s="109" t="s">
        <v>23</v>
      </c>
      <c r="L146" s="112"/>
      <c r="M146" s="244" t="str">
        <f>IF(O9="","",O9)</f>
        <v>19. 6. 2018</v>
      </c>
      <c r="N146" s="244"/>
      <c r="O146" s="244"/>
      <c r="P146" s="244"/>
      <c r="Q146" s="112"/>
      <c r="R146" s="114"/>
    </row>
    <row r="147" spans="2:65" s="110" customFormat="1" ht="6.95" customHeight="1">
      <c r="B147" s="111"/>
      <c r="C147" s="112"/>
      <c r="D147" s="112"/>
      <c r="E147" s="112"/>
      <c r="F147" s="112"/>
      <c r="G147" s="112"/>
      <c r="H147" s="112"/>
      <c r="I147" s="112"/>
      <c r="J147" s="112"/>
      <c r="K147" s="112"/>
      <c r="L147" s="112"/>
      <c r="M147" s="112"/>
      <c r="N147" s="112"/>
      <c r="O147" s="112"/>
      <c r="P147" s="112"/>
      <c r="Q147" s="112"/>
      <c r="R147" s="114"/>
    </row>
    <row r="148" spans="2:65" s="110" customFormat="1" ht="15">
      <c r="B148" s="111"/>
      <c r="C148" s="109" t="s">
        <v>25</v>
      </c>
      <c r="D148" s="112"/>
      <c r="E148" s="112"/>
      <c r="F148" s="115" t="str">
        <f>E12</f>
        <v>Město Brno - střed</v>
      </c>
      <c r="G148" s="112"/>
      <c r="H148" s="112"/>
      <c r="I148" s="112"/>
      <c r="J148" s="112"/>
      <c r="K148" s="109" t="s">
        <v>31</v>
      </c>
      <c r="L148" s="112"/>
      <c r="M148" s="245" t="str">
        <f>E18</f>
        <v xml:space="preserve"> </v>
      </c>
      <c r="N148" s="245"/>
      <c r="O148" s="245"/>
      <c r="P148" s="245"/>
      <c r="Q148" s="245"/>
      <c r="R148" s="114"/>
    </row>
    <row r="149" spans="2:65" s="110" customFormat="1" ht="14.45" customHeight="1">
      <c r="B149" s="111"/>
      <c r="C149" s="109" t="s">
        <v>29</v>
      </c>
      <c r="D149" s="112"/>
      <c r="E149" s="112"/>
      <c r="F149" s="115" t="str">
        <f>IF(E15="","",E15)</f>
        <v xml:space="preserve"> </v>
      </c>
      <c r="G149" s="112"/>
      <c r="H149" s="112"/>
      <c r="I149" s="112"/>
      <c r="J149" s="112"/>
      <c r="K149" s="109" t="s">
        <v>33</v>
      </c>
      <c r="L149" s="112"/>
      <c r="M149" s="245" t="str">
        <f>E21</f>
        <v xml:space="preserve"> </v>
      </c>
      <c r="N149" s="245"/>
      <c r="O149" s="245"/>
      <c r="P149" s="245"/>
      <c r="Q149" s="245"/>
      <c r="R149" s="114"/>
    </row>
    <row r="150" spans="2:65" s="110" customFormat="1" ht="10.35" customHeight="1">
      <c r="B150" s="111"/>
      <c r="C150" s="112"/>
      <c r="D150" s="112"/>
      <c r="E150" s="112"/>
      <c r="F150" s="112"/>
      <c r="G150" s="112"/>
      <c r="H150" s="112"/>
      <c r="I150" s="112"/>
      <c r="J150" s="112"/>
      <c r="K150" s="112"/>
      <c r="L150" s="112"/>
      <c r="M150" s="112"/>
      <c r="N150" s="112"/>
      <c r="O150" s="112"/>
      <c r="P150" s="112"/>
      <c r="Q150" s="112"/>
      <c r="R150" s="114"/>
    </row>
    <row r="151" spans="2:65" s="164" customFormat="1" ht="29.25" customHeight="1">
      <c r="B151" s="160"/>
      <c r="C151" s="161" t="s">
        <v>107</v>
      </c>
      <c r="D151" s="162" t="s">
        <v>108</v>
      </c>
      <c r="E151" s="162" t="s">
        <v>56</v>
      </c>
      <c r="F151" s="264" t="s">
        <v>109</v>
      </c>
      <c r="G151" s="264"/>
      <c r="H151" s="264"/>
      <c r="I151" s="264"/>
      <c r="J151" s="162" t="s">
        <v>110</v>
      </c>
      <c r="K151" s="162" t="s">
        <v>111</v>
      </c>
      <c r="L151" s="264" t="s">
        <v>112</v>
      </c>
      <c r="M151" s="264"/>
      <c r="N151" s="264" t="s">
        <v>96</v>
      </c>
      <c r="O151" s="264"/>
      <c r="P151" s="264"/>
      <c r="Q151" s="265"/>
      <c r="R151" s="163"/>
      <c r="T151" s="165" t="s">
        <v>113</v>
      </c>
      <c r="U151" s="166" t="s">
        <v>38</v>
      </c>
      <c r="V151" s="166" t="s">
        <v>114</v>
      </c>
      <c r="W151" s="166" t="s">
        <v>115</v>
      </c>
      <c r="X151" s="166" t="s">
        <v>116</v>
      </c>
      <c r="Y151" s="166" t="s">
        <v>117</v>
      </c>
      <c r="Z151" s="166" t="s">
        <v>118</v>
      </c>
      <c r="AA151" s="167" t="s">
        <v>119</v>
      </c>
    </row>
    <row r="152" spans="2:65" s="110" customFormat="1" ht="29.25" customHeight="1">
      <c r="B152" s="111"/>
      <c r="C152" s="168" t="s">
        <v>92</v>
      </c>
      <c r="D152" s="112"/>
      <c r="E152" s="112"/>
      <c r="F152" s="112"/>
      <c r="G152" s="112"/>
      <c r="H152" s="112"/>
      <c r="I152" s="112"/>
      <c r="J152" s="112"/>
      <c r="K152" s="112"/>
      <c r="L152" s="112"/>
      <c r="M152" s="112"/>
      <c r="N152" s="272">
        <f>BK152</f>
        <v>0</v>
      </c>
      <c r="O152" s="273"/>
      <c r="P152" s="273"/>
      <c r="Q152" s="273"/>
      <c r="R152" s="114"/>
      <c r="T152" s="169"/>
      <c r="U152" s="116"/>
      <c r="V152" s="116"/>
      <c r="W152" s="170">
        <f>W153</f>
        <v>7.3029999999999999</v>
      </c>
      <c r="X152" s="116"/>
      <c r="Y152" s="170">
        <f>Y153</f>
        <v>1.9194000000000003E-2</v>
      </c>
      <c r="Z152" s="116"/>
      <c r="AA152" s="171">
        <f>AA153</f>
        <v>0</v>
      </c>
      <c r="AT152" s="101" t="s">
        <v>72</v>
      </c>
      <c r="AU152" s="101" t="s">
        <v>98</v>
      </c>
      <c r="BK152" s="172">
        <f>BK153</f>
        <v>0</v>
      </c>
    </row>
    <row r="153" spans="2:65" s="177" customFormat="1" ht="37.35" customHeight="1">
      <c r="B153" s="173"/>
      <c r="C153" s="174"/>
      <c r="D153" s="175" t="s">
        <v>99</v>
      </c>
      <c r="E153" s="175"/>
      <c r="F153" s="175"/>
      <c r="G153" s="175"/>
      <c r="H153" s="175"/>
      <c r="I153" s="175"/>
      <c r="J153" s="175"/>
      <c r="K153" s="175"/>
      <c r="L153" s="175"/>
      <c r="M153" s="175"/>
      <c r="N153" s="274">
        <f>BK153</f>
        <v>0</v>
      </c>
      <c r="O153" s="257"/>
      <c r="P153" s="257"/>
      <c r="Q153" s="257"/>
      <c r="R153" s="176"/>
      <c r="T153" s="178"/>
      <c r="U153" s="174"/>
      <c r="V153" s="174"/>
      <c r="W153" s="179">
        <f>W154+W156</f>
        <v>7.3029999999999999</v>
      </c>
      <c r="X153" s="174"/>
      <c r="Y153" s="179">
        <f>Y154+Y156</f>
        <v>1.9194000000000003E-2</v>
      </c>
      <c r="Z153" s="174"/>
      <c r="AA153" s="180">
        <f>AA154+AA156</f>
        <v>0</v>
      </c>
      <c r="AR153" s="181" t="s">
        <v>105</v>
      </c>
      <c r="AT153" s="182" t="s">
        <v>72</v>
      </c>
      <c r="AU153" s="182" t="s">
        <v>73</v>
      </c>
      <c r="AY153" s="181" t="s">
        <v>120</v>
      </c>
      <c r="BK153" s="183">
        <f>BK154+BK156</f>
        <v>0</v>
      </c>
    </row>
    <row r="154" spans="2:65" s="177" customFormat="1" ht="19.899999999999999" customHeight="1">
      <c r="B154" s="173"/>
      <c r="C154" s="174"/>
      <c r="D154" s="184" t="s">
        <v>100</v>
      </c>
      <c r="E154" s="184"/>
      <c r="F154" s="184"/>
      <c r="G154" s="184"/>
      <c r="H154" s="184"/>
      <c r="I154" s="184"/>
      <c r="J154" s="184"/>
      <c r="K154" s="184"/>
      <c r="L154" s="184"/>
      <c r="M154" s="184"/>
      <c r="N154" s="275">
        <f>BK154</f>
        <v>0</v>
      </c>
      <c r="O154" s="276"/>
      <c r="P154" s="276"/>
      <c r="Q154" s="276"/>
      <c r="R154" s="176"/>
      <c r="T154" s="178"/>
      <c r="U154" s="174"/>
      <c r="V154" s="174"/>
      <c r="W154" s="179">
        <f>W155</f>
        <v>8.5000000000000006E-2</v>
      </c>
      <c r="X154" s="174"/>
      <c r="Y154" s="179">
        <f>Y155</f>
        <v>0</v>
      </c>
      <c r="Z154" s="174"/>
      <c r="AA154" s="180">
        <f>AA155</f>
        <v>0</v>
      </c>
      <c r="AR154" s="181" t="s">
        <v>105</v>
      </c>
      <c r="AT154" s="182" t="s">
        <v>72</v>
      </c>
      <c r="AU154" s="182" t="s">
        <v>77</v>
      </c>
      <c r="AY154" s="181" t="s">
        <v>120</v>
      </c>
      <c r="BK154" s="183">
        <f>BK155</f>
        <v>0</v>
      </c>
    </row>
    <row r="155" spans="2:65" s="110" customFormat="1" ht="16.5" customHeight="1">
      <c r="B155" s="111"/>
      <c r="C155" s="185" t="s">
        <v>77</v>
      </c>
      <c r="D155" s="185" t="s">
        <v>121</v>
      </c>
      <c r="E155" s="186" t="s">
        <v>122</v>
      </c>
      <c r="F155" s="266" t="s">
        <v>123</v>
      </c>
      <c r="G155" s="266"/>
      <c r="H155" s="266"/>
      <c r="I155" s="266"/>
      <c r="J155" s="187" t="s">
        <v>124</v>
      </c>
      <c r="K155" s="188">
        <v>1</v>
      </c>
      <c r="L155" s="267"/>
      <c r="M155" s="267"/>
      <c r="N155" s="268">
        <f>ROUND(L155*K155,2)</f>
        <v>0</v>
      </c>
      <c r="O155" s="268"/>
      <c r="P155" s="268"/>
      <c r="Q155" s="268"/>
      <c r="R155" s="114"/>
      <c r="T155" s="189" t="s">
        <v>5</v>
      </c>
      <c r="U155" s="190" t="s">
        <v>39</v>
      </c>
      <c r="V155" s="191">
        <v>8.5000000000000006E-2</v>
      </c>
      <c r="W155" s="191">
        <f>V155*K155</f>
        <v>8.5000000000000006E-2</v>
      </c>
      <c r="X155" s="191">
        <v>0</v>
      </c>
      <c r="Y155" s="191">
        <f>X155*K155</f>
        <v>0</v>
      </c>
      <c r="Z155" s="191">
        <v>0</v>
      </c>
      <c r="AA155" s="192">
        <f>Z155*K155</f>
        <v>0</v>
      </c>
      <c r="AR155" s="101" t="s">
        <v>125</v>
      </c>
      <c r="AT155" s="101" t="s">
        <v>121</v>
      </c>
      <c r="AU155" s="101" t="s">
        <v>105</v>
      </c>
      <c r="AY155" s="101" t="s">
        <v>120</v>
      </c>
      <c r="BE155" s="158">
        <f>IF(U155="základní",N155,0)</f>
        <v>0</v>
      </c>
      <c r="BF155" s="158">
        <f>IF(U155="snížená",N155,0)</f>
        <v>0</v>
      </c>
      <c r="BG155" s="158">
        <f>IF(U155="zákl. přenesená",N155,0)</f>
        <v>0</v>
      </c>
      <c r="BH155" s="158">
        <f>IF(U155="sníž. přenesená",N155,0)</f>
        <v>0</v>
      </c>
      <c r="BI155" s="158">
        <f>IF(U155="nulová",N155,0)</f>
        <v>0</v>
      </c>
      <c r="BJ155" s="101" t="s">
        <v>77</v>
      </c>
      <c r="BK155" s="158">
        <f>ROUND(L155*K155,2)</f>
        <v>0</v>
      </c>
      <c r="BL155" s="101" t="s">
        <v>125</v>
      </c>
      <c r="BM155" s="101" t="s">
        <v>170</v>
      </c>
    </row>
    <row r="156" spans="2:65" s="177" customFormat="1" ht="29.85" customHeight="1">
      <c r="B156" s="173"/>
      <c r="C156" s="174"/>
      <c r="D156" s="184" t="s">
        <v>101</v>
      </c>
      <c r="E156" s="184"/>
      <c r="F156" s="184"/>
      <c r="G156" s="184"/>
      <c r="H156" s="184"/>
      <c r="I156" s="184"/>
      <c r="J156" s="184"/>
      <c r="K156" s="184"/>
      <c r="L156" s="184"/>
      <c r="M156" s="184"/>
      <c r="N156" s="277">
        <f>BK156</f>
        <v>0</v>
      </c>
      <c r="O156" s="278"/>
      <c r="P156" s="278"/>
      <c r="Q156" s="278"/>
      <c r="R156" s="176"/>
      <c r="T156" s="178"/>
      <c r="U156" s="174"/>
      <c r="V156" s="174"/>
      <c r="W156" s="179">
        <f>SUM(W157:W169)</f>
        <v>7.218</v>
      </c>
      <c r="X156" s="174"/>
      <c r="Y156" s="179">
        <f>SUM(Y157:Y169)</f>
        <v>1.9194000000000003E-2</v>
      </c>
      <c r="Z156" s="174"/>
      <c r="AA156" s="180">
        <f>SUM(AA157:AA169)</f>
        <v>0</v>
      </c>
      <c r="AR156" s="181" t="s">
        <v>105</v>
      </c>
      <c r="AT156" s="182" t="s">
        <v>72</v>
      </c>
      <c r="AU156" s="182" t="s">
        <v>77</v>
      </c>
      <c r="AY156" s="181" t="s">
        <v>120</v>
      </c>
      <c r="BK156" s="183">
        <f>SUM(BK157:BK169)</f>
        <v>0</v>
      </c>
    </row>
    <row r="157" spans="2:65" s="110" customFormat="1" ht="63.75" customHeight="1">
      <c r="B157" s="111"/>
      <c r="C157" s="185" t="s">
        <v>105</v>
      </c>
      <c r="D157" s="185" t="s">
        <v>121</v>
      </c>
      <c r="E157" s="186" t="s">
        <v>126</v>
      </c>
      <c r="F157" s="266" t="s">
        <v>171</v>
      </c>
      <c r="G157" s="266"/>
      <c r="H157" s="266"/>
      <c r="I157" s="266"/>
      <c r="J157" s="187" t="s">
        <v>127</v>
      </c>
      <c r="K157" s="188">
        <v>6</v>
      </c>
      <c r="L157" s="267"/>
      <c r="M157" s="267"/>
      <c r="N157" s="268">
        <f t="shared" ref="N157:N169" si="0">ROUND(L157*K157,2)</f>
        <v>0</v>
      </c>
      <c r="O157" s="268"/>
      <c r="P157" s="268"/>
      <c r="Q157" s="268"/>
      <c r="R157" s="114"/>
      <c r="T157" s="189" t="s">
        <v>5</v>
      </c>
      <c r="U157" s="190" t="s">
        <v>39</v>
      </c>
      <c r="V157" s="191">
        <v>0.99299999999999999</v>
      </c>
      <c r="W157" s="191">
        <f t="shared" ref="W157:W169" si="1">V157*K157</f>
        <v>5.9580000000000002</v>
      </c>
      <c r="X157" s="191">
        <v>0</v>
      </c>
      <c r="Y157" s="191">
        <f t="shared" ref="Y157:Y169" si="2">X157*K157</f>
        <v>0</v>
      </c>
      <c r="Z157" s="191">
        <v>0</v>
      </c>
      <c r="AA157" s="192">
        <f t="shared" ref="AA157:AA169" si="3">Z157*K157</f>
        <v>0</v>
      </c>
      <c r="AR157" s="101" t="s">
        <v>125</v>
      </c>
      <c r="AT157" s="101" t="s">
        <v>121</v>
      </c>
      <c r="AU157" s="101" t="s">
        <v>105</v>
      </c>
      <c r="AY157" s="101" t="s">
        <v>120</v>
      </c>
      <c r="BE157" s="158">
        <f t="shared" ref="BE157:BE169" si="4">IF(U157="základní",N157,0)</f>
        <v>0</v>
      </c>
      <c r="BF157" s="158">
        <f t="shared" ref="BF157:BF169" si="5">IF(U157="snížená",N157,0)</f>
        <v>0</v>
      </c>
      <c r="BG157" s="158">
        <f t="shared" ref="BG157:BG169" si="6">IF(U157="zákl. přenesená",N157,0)</f>
        <v>0</v>
      </c>
      <c r="BH157" s="158">
        <f t="shared" ref="BH157:BH169" si="7">IF(U157="sníž. přenesená",N157,0)</f>
        <v>0</v>
      </c>
      <c r="BI157" s="158">
        <f t="shared" ref="BI157:BI169" si="8">IF(U157="nulová",N157,0)</f>
        <v>0</v>
      </c>
      <c r="BJ157" s="101" t="s">
        <v>77</v>
      </c>
      <c r="BK157" s="158">
        <f t="shared" ref="BK157:BK169" si="9">ROUND(L157*K157,2)</f>
        <v>0</v>
      </c>
      <c r="BL157" s="101" t="s">
        <v>125</v>
      </c>
      <c r="BM157" s="101" t="s">
        <v>172</v>
      </c>
    </row>
    <row r="158" spans="2:65" s="110" customFormat="1" ht="25.5" customHeight="1">
      <c r="B158" s="111"/>
      <c r="C158" s="193" t="s">
        <v>128</v>
      </c>
      <c r="D158" s="193" t="s">
        <v>129</v>
      </c>
      <c r="E158" s="194" t="s">
        <v>130</v>
      </c>
      <c r="F158" s="269" t="s">
        <v>131</v>
      </c>
      <c r="G158" s="269"/>
      <c r="H158" s="269"/>
      <c r="I158" s="269"/>
      <c r="J158" s="195" t="s">
        <v>127</v>
      </c>
      <c r="K158" s="196">
        <v>6</v>
      </c>
      <c r="L158" s="270"/>
      <c r="M158" s="270"/>
      <c r="N158" s="271">
        <f t="shared" si="0"/>
        <v>0</v>
      </c>
      <c r="O158" s="268"/>
      <c r="P158" s="268"/>
      <c r="Q158" s="268"/>
      <c r="R158" s="114"/>
      <c r="T158" s="189" t="s">
        <v>5</v>
      </c>
      <c r="U158" s="190" t="s">
        <v>39</v>
      </c>
      <c r="V158" s="191">
        <v>0</v>
      </c>
      <c r="W158" s="191">
        <f t="shared" si="1"/>
        <v>0</v>
      </c>
      <c r="X158" s="191">
        <v>3.0000000000000001E-3</v>
      </c>
      <c r="Y158" s="191">
        <f t="shared" si="2"/>
        <v>1.8000000000000002E-2</v>
      </c>
      <c r="Z158" s="191">
        <v>0</v>
      </c>
      <c r="AA158" s="192">
        <f t="shared" si="3"/>
        <v>0</v>
      </c>
      <c r="AR158" s="101" t="s">
        <v>132</v>
      </c>
      <c r="AT158" s="101" t="s">
        <v>129</v>
      </c>
      <c r="AU158" s="101" t="s">
        <v>105</v>
      </c>
      <c r="AY158" s="101" t="s">
        <v>120</v>
      </c>
      <c r="BE158" s="158">
        <f t="shared" si="4"/>
        <v>0</v>
      </c>
      <c r="BF158" s="158">
        <f t="shared" si="5"/>
        <v>0</v>
      </c>
      <c r="BG158" s="158">
        <f t="shared" si="6"/>
        <v>0</v>
      </c>
      <c r="BH158" s="158">
        <f t="shared" si="7"/>
        <v>0</v>
      </c>
      <c r="BI158" s="158">
        <f t="shared" si="8"/>
        <v>0</v>
      </c>
      <c r="BJ158" s="101" t="s">
        <v>77</v>
      </c>
      <c r="BK158" s="158">
        <f t="shared" si="9"/>
        <v>0</v>
      </c>
      <c r="BL158" s="101" t="s">
        <v>125</v>
      </c>
      <c r="BM158" s="101" t="s">
        <v>173</v>
      </c>
    </row>
    <row r="159" spans="2:65" s="110" customFormat="1" ht="16.5" customHeight="1">
      <c r="B159" s="111"/>
      <c r="C159" s="193" t="s">
        <v>143</v>
      </c>
      <c r="D159" s="193" t="s">
        <v>129</v>
      </c>
      <c r="E159" s="194" t="s">
        <v>135</v>
      </c>
      <c r="F159" s="269" t="s">
        <v>136</v>
      </c>
      <c r="G159" s="269"/>
      <c r="H159" s="269"/>
      <c r="I159" s="269"/>
      <c r="J159" s="195" t="s">
        <v>127</v>
      </c>
      <c r="K159" s="196">
        <v>6</v>
      </c>
      <c r="L159" s="270"/>
      <c r="M159" s="270"/>
      <c r="N159" s="271">
        <f t="shared" si="0"/>
        <v>0</v>
      </c>
      <c r="O159" s="268"/>
      <c r="P159" s="268"/>
      <c r="Q159" s="268"/>
      <c r="R159" s="114"/>
      <c r="T159" s="189" t="s">
        <v>5</v>
      </c>
      <c r="U159" s="190" t="s">
        <v>39</v>
      </c>
      <c r="V159" s="191">
        <v>0</v>
      </c>
      <c r="W159" s="191">
        <f t="shared" si="1"/>
        <v>0</v>
      </c>
      <c r="X159" s="191">
        <v>3.5E-4</v>
      </c>
      <c r="Y159" s="191">
        <f t="shared" si="2"/>
        <v>2.0999999999999999E-3</v>
      </c>
      <c r="Z159" s="191">
        <v>0</v>
      </c>
      <c r="AA159" s="192">
        <f t="shared" si="3"/>
        <v>0</v>
      </c>
      <c r="AR159" s="101" t="s">
        <v>132</v>
      </c>
      <c r="AT159" s="101" t="s">
        <v>129</v>
      </c>
      <c r="AU159" s="101" t="s">
        <v>105</v>
      </c>
      <c r="AY159" s="101" t="s">
        <v>120</v>
      </c>
      <c r="BE159" s="158">
        <f t="shared" si="4"/>
        <v>0</v>
      </c>
      <c r="BF159" s="158">
        <f t="shared" si="5"/>
        <v>0</v>
      </c>
      <c r="BG159" s="158">
        <f t="shared" si="6"/>
        <v>0</v>
      </c>
      <c r="BH159" s="158">
        <f t="shared" si="7"/>
        <v>0</v>
      </c>
      <c r="BI159" s="158">
        <f t="shared" si="8"/>
        <v>0</v>
      </c>
      <c r="BJ159" s="101" t="s">
        <v>77</v>
      </c>
      <c r="BK159" s="158">
        <f t="shared" si="9"/>
        <v>0</v>
      </c>
      <c r="BL159" s="101" t="s">
        <v>125</v>
      </c>
      <c r="BM159" s="101" t="s">
        <v>174</v>
      </c>
    </row>
    <row r="160" spans="2:65" s="110" customFormat="1" ht="25.5" customHeight="1">
      <c r="B160" s="111"/>
      <c r="C160" s="193" t="s">
        <v>144</v>
      </c>
      <c r="D160" s="193" t="s">
        <v>129</v>
      </c>
      <c r="E160" s="194" t="s">
        <v>138</v>
      </c>
      <c r="F160" s="269" t="s">
        <v>139</v>
      </c>
      <c r="G160" s="269"/>
      <c r="H160" s="269"/>
      <c r="I160" s="269"/>
      <c r="J160" s="195" t="s">
        <v>127</v>
      </c>
      <c r="K160" s="196">
        <v>6</v>
      </c>
      <c r="L160" s="270"/>
      <c r="M160" s="270"/>
      <c r="N160" s="271">
        <f t="shared" si="0"/>
        <v>0</v>
      </c>
      <c r="O160" s="268"/>
      <c r="P160" s="268"/>
      <c r="Q160" s="268"/>
      <c r="R160" s="114"/>
      <c r="T160" s="189" t="s">
        <v>5</v>
      </c>
      <c r="U160" s="190" t="s">
        <v>39</v>
      </c>
      <c r="V160" s="191">
        <v>0</v>
      </c>
      <c r="W160" s="191">
        <f t="shared" si="1"/>
        <v>0</v>
      </c>
      <c r="X160" s="191">
        <v>3.5E-4</v>
      </c>
      <c r="Y160" s="191">
        <f t="shared" si="2"/>
        <v>2.0999999999999999E-3</v>
      </c>
      <c r="Z160" s="191">
        <v>0</v>
      </c>
      <c r="AA160" s="192">
        <f t="shared" si="3"/>
        <v>0</v>
      </c>
      <c r="AR160" s="101" t="s">
        <v>132</v>
      </c>
      <c r="AT160" s="101" t="s">
        <v>129</v>
      </c>
      <c r="AU160" s="101" t="s">
        <v>105</v>
      </c>
      <c r="AY160" s="101" t="s">
        <v>120</v>
      </c>
      <c r="BE160" s="158">
        <f t="shared" si="4"/>
        <v>0</v>
      </c>
      <c r="BF160" s="158">
        <f t="shared" si="5"/>
        <v>0</v>
      </c>
      <c r="BG160" s="158">
        <f t="shared" si="6"/>
        <v>0</v>
      </c>
      <c r="BH160" s="158">
        <f t="shared" si="7"/>
        <v>0</v>
      </c>
      <c r="BI160" s="158">
        <f t="shared" si="8"/>
        <v>0</v>
      </c>
      <c r="BJ160" s="101" t="s">
        <v>77</v>
      </c>
      <c r="BK160" s="158">
        <f t="shared" si="9"/>
        <v>0</v>
      </c>
      <c r="BL160" s="101" t="s">
        <v>125</v>
      </c>
      <c r="BM160" s="101" t="s">
        <v>175</v>
      </c>
    </row>
    <row r="161" spans="2:65" s="110" customFormat="1" ht="16.5" customHeight="1">
      <c r="B161" s="111"/>
      <c r="C161" s="193" t="s">
        <v>147</v>
      </c>
      <c r="D161" s="193" t="s">
        <v>129</v>
      </c>
      <c r="E161" s="194" t="s">
        <v>141</v>
      </c>
      <c r="F161" s="269" t="s">
        <v>142</v>
      </c>
      <c r="G161" s="269"/>
      <c r="H161" s="269"/>
      <c r="I161" s="269"/>
      <c r="J161" s="195" t="s">
        <v>127</v>
      </c>
      <c r="K161" s="196">
        <v>18</v>
      </c>
      <c r="L161" s="270"/>
      <c r="M161" s="270"/>
      <c r="N161" s="271">
        <f t="shared" si="0"/>
        <v>0</v>
      </c>
      <c r="O161" s="268"/>
      <c r="P161" s="268"/>
      <c r="Q161" s="268"/>
      <c r="R161" s="114"/>
      <c r="T161" s="189" t="s">
        <v>5</v>
      </c>
      <c r="U161" s="190" t="s">
        <v>39</v>
      </c>
      <c r="V161" s="191">
        <v>0</v>
      </c>
      <c r="W161" s="191">
        <f t="shared" si="1"/>
        <v>0</v>
      </c>
      <c r="X161" s="191">
        <v>3.0000000000000001E-5</v>
      </c>
      <c r="Y161" s="191">
        <f t="shared" si="2"/>
        <v>5.4000000000000001E-4</v>
      </c>
      <c r="Z161" s="191">
        <v>0</v>
      </c>
      <c r="AA161" s="192">
        <f t="shared" si="3"/>
        <v>0</v>
      </c>
      <c r="AR161" s="101" t="s">
        <v>132</v>
      </c>
      <c r="AT161" s="101" t="s">
        <v>129</v>
      </c>
      <c r="AU161" s="101" t="s">
        <v>105</v>
      </c>
      <c r="AY161" s="101" t="s">
        <v>120</v>
      </c>
      <c r="BE161" s="158">
        <f t="shared" si="4"/>
        <v>0</v>
      </c>
      <c r="BF161" s="158">
        <f t="shared" si="5"/>
        <v>0</v>
      </c>
      <c r="BG161" s="158">
        <f t="shared" si="6"/>
        <v>0</v>
      </c>
      <c r="BH161" s="158">
        <f t="shared" si="7"/>
        <v>0</v>
      </c>
      <c r="BI161" s="158">
        <f t="shared" si="8"/>
        <v>0</v>
      </c>
      <c r="BJ161" s="101" t="s">
        <v>77</v>
      </c>
      <c r="BK161" s="158">
        <f t="shared" si="9"/>
        <v>0</v>
      </c>
      <c r="BL161" s="101" t="s">
        <v>125</v>
      </c>
      <c r="BM161" s="101" t="s">
        <v>176</v>
      </c>
    </row>
    <row r="162" spans="2:65" s="110" customFormat="1" ht="16.5" customHeight="1">
      <c r="B162" s="111"/>
      <c r="C162" s="193" t="s">
        <v>153</v>
      </c>
      <c r="D162" s="193" t="s">
        <v>129</v>
      </c>
      <c r="E162" s="194" t="s">
        <v>145</v>
      </c>
      <c r="F162" s="269" t="s">
        <v>146</v>
      </c>
      <c r="G162" s="269"/>
      <c r="H162" s="269"/>
      <c r="I162" s="269"/>
      <c r="J162" s="195" t="s">
        <v>127</v>
      </c>
      <c r="K162" s="196">
        <v>18</v>
      </c>
      <c r="L162" s="270"/>
      <c r="M162" s="270"/>
      <c r="N162" s="271">
        <f t="shared" si="0"/>
        <v>0</v>
      </c>
      <c r="O162" s="268"/>
      <c r="P162" s="268"/>
      <c r="Q162" s="268"/>
      <c r="R162" s="114"/>
      <c r="T162" s="189" t="s">
        <v>5</v>
      </c>
      <c r="U162" s="190" t="s">
        <v>39</v>
      </c>
      <c r="V162" s="191">
        <v>0</v>
      </c>
      <c r="W162" s="191">
        <f t="shared" si="1"/>
        <v>0</v>
      </c>
      <c r="X162" s="191">
        <v>3.0000000000000001E-5</v>
      </c>
      <c r="Y162" s="191">
        <f t="shared" si="2"/>
        <v>5.4000000000000001E-4</v>
      </c>
      <c r="Z162" s="191">
        <v>0</v>
      </c>
      <c r="AA162" s="192">
        <f t="shared" si="3"/>
        <v>0</v>
      </c>
      <c r="AR162" s="101" t="s">
        <v>132</v>
      </c>
      <c r="AT162" s="101" t="s">
        <v>129</v>
      </c>
      <c r="AU162" s="101" t="s">
        <v>105</v>
      </c>
      <c r="AY162" s="101" t="s">
        <v>120</v>
      </c>
      <c r="BE162" s="158">
        <f t="shared" si="4"/>
        <v>0</v>
      </c>
      <c r="BF162" s="158">
        <f t="shared" si="5"/>
        <v>0</v>
      </c>
      <c r="BG162" s="158">
        <f t="shared" si="6"/>
        <v>0</v>
      </c>
      <c r="BH162" s="158">
        <f t="shared" si="7"/>
        <v>0</v>
      </c>
      <c r="BI162" s="158">
        <f t="shared" si="8"/>
        <v>0</v>
      </c>
      <c r="BJ162" s="101" t="s">
        <v>77</v>
      </c>
      <c r="BK162" s="158">
        <f t="shared" si="9"/>
        <v>0</v>
      </c>
      <c r="BL162" s="101" t="s">
        <v>125</v>
      </c>
      <c r="BM162" s="101" t="s">
        <v>177</v>
      </c>
    </row>
    <row r="163" spans="2:65" s="110" customFormat="1" ht="16.5" customHeight="1">
      <c r="B163" s="111"/>
      <c r="C163" s="193" t="s">
        <v>156</v>
      </c>
      <c r="D163" s="193" t="s">
        <v>129</v>
      </c>
      <c r="E163" s="194" t="s">
        <v>148</v>
      </c>
      <c r="F163" s="269" t="s">
        <v>149</v>
      </c>
      <c r="G163" s="269"/>
      <c r="H163" s="269"/>
      <c r="I163" s="269"/>
      <c r="J163" s="195" t="s">
        <v>127</v>
      </c>
      <c r="K163" s="196">
        <v>36</v>
      </c>
      <c r="L163" s="270"/>
      <c r="M163" s="270"/>
      <c r="N163" s="271">
        <f t="shared" si="0"/>
        <v>0</v>
      </c>
      <c r="O163" s="268"/>
      <c r="P163" s="268"/>
      <c r="Q163" s="268"/>
      <c r="R163" s="114"/>
      <c r="T163" s="189" t="s">
        <v>5</v>
      </c>
      <c r="U163" s="190" t="s">
        <v>39</v>
      </c>
      <c r="V163" s="191">
        <v>0</v>
      </c>
      <c r="W163" s="191">
        <f t="shared" si="1"/>
        <v>0</v>
      </c>
      <c r="X163" s="191">
        <v>3.0000000000000001E-5</v>
      </c>
      <c r="Y163" s="191">
        <f t="shared" si="2"/>
        <v>1.08E-3</v>
      </c>
      <c r="Z163" s="191">
        <v>0</v>
      </c>
      <c r="AA163" s="192">
        <f t="shared" si="3"/>
        <v>0</v>
      </c>
      <c r="AR163" s="101" t="s">
        <v>132</v>
      </c>
      <c r="AT163" s="101" t="s">
        <v>129</v>
      </c>
      <c r="AU163" s="101" t="s">
        <v>105</v>
      </c>
      <c r="AY163" s="101" t="s">
        <v>120</v>
      </c>
      <c r="BE163" s="158">
        <f t="shared" si="4"/>
        <v>0</v>
      </c>
      <c r="BF163" s="158">
        <f t="shared" si="5"/>
        <v>0</v>
      </c>
      <c r="BG163" s="158">
        <f t="shared" si="6"/>
        <v>0</v>
      </c>
      <c r="BH163" s="158">
        <f t="shared" si="7"/>
        <v>0</v>
      </c>
      <c r="BI163" s="158">
        <f t="shared" si="8"/>
        <v>0</v>
      </c>
      <c r="BJ163" s="101" t="s">
        <v>77</v>
      </c>
      <c r="BK163" s="158">
        <f t="shared" si="9"/>
        <v>0</v>
      </c>
      <c r="BL163" s="101" t="s">
        <v>125</v>
      </c>
      <c r="BM163" s="101" t="s">
        <v>178</v>
      </c>
    </row>
    <row r="164" spans="2:65" s="110" customFormat="1" ht="16.5" customHeight="1">
      <c r="B164" s="111"/>
      <c r="C164" s="193" t="s">
        <v>157</v>
      </c>
      <c r="D164" s="193" t="s">
        <v>129</v>
      </c>
      <c r="E164" s="194" t="s">
        <v>151</v>
      </c>
      <c r="F164" s="269" t="s">
        <v>152</v>
      </c>
      <c r="G164" s="269"/>
      <c r="H164" s="269"/>
      <c r="I164" s="269"/>
      <c r="J164" s="195" t="s">
        <v>127</v>
      </c>
      <c r="K164" s="196">
        <v>-4</v>
      </c>
      <c r="L164" s="270"/>
      <c r="M164" s="270"/>
      <c r="N164" s="271">
        <f t="shared" si="0"/>
        <v>0</v>
      </c>
      <c r="O164" s="268"/>
      <c r="P164" s="268"/>
      <c r="Q164" s="268"/>
      <c r="R164" s="114"/>
      <c r="T164" s="189" t="s">
        <v>5</v>
      </c>
      <c r="U164" s="190" t="s">
        <v>39</v>
      </c>
      <c r="V164" s="191">
        <v>0</v>
      </c>
      <c r="W164" s="191">
        <f t="shared" si="1"/>
        <v>0</v>
      </c>
      <c r="X164" s="191">
        <v>2E-3</v>
      </c>
      <c r="Y164" s="191">
        <f t="shared" si="2"/>
        <v>-8.0000000000000002E-3</v>
      </c>
      <c r="Z164" s="191">
        <v>0</v>
      </c>
      <c r="AA164" s="192">
        <f t="shared" si="3"/>
        <v>0</v>
      </c>
      <c r="AR164" s="101" t="s">
        <v>132</v>
      </c>
      <c r="AT164" s="101" t="s">
        <v>129</v>
      </c>
      <c r="AU164" s="101" t="s">
        <v>105</v>
      </c>
      <c r="AY164" s="101" t="s">
        <v>120</v>
      </c>
      <c r="BE164" s="158">
        <f t="shared" si="4"/>
        <v>0</v>
      </c>
      <c r="BF164" s="158">
        <f t="shared" si="5"/>
        <v>0</v>
      </c>
      <c r="BG164" s="158">
        <f t="shared" si="6"/>
        <v>0</v>
      </c>
      <c r="BH164" s="158">
        <f t="shared" si="7"/>
        <v>0</v>
      </c>
      <c r="BI164" s="158">
        <f t="shared" si="8"/>
        <v>0</v>
      </c>
      <c r="BJ164" s="101" t="s">
        <v>77</v>
      </c>
      <c r="BK164" s="158">
        <f t="shared" si="9"/>
        <v>0</v>
      </c>
      <c r="BL164" s="101" t="s">
        <v>125</v>
      </c>
      <c r="BM164" s="101" t="s">
        <v>179</v>
      </c>
    </row>
    <row r="165" spans="2:65" s="110" customFormat="1" ht="25.5" customHeight="1">
      <c r="B165" s="111"/>
      <c r="C165" s="193" t="s">
        <v>159</v>
      </c>
      <c r="D165" s="193" t="s">
        <v>129</v>
      </c>
      <c r="E165" s="194" t="s">
        <v>154</v>
      </c>
      <c r="F165" s="269" t="s">
        <v>180</v>
      </c>
      <c r="G165" s="269"/>
      <c r="H165" s="269"/>
      <c r="I165" s="269"/>
      <c r="J165" s="195" t="s">
        <v>155</v>
      </c>
      <c r="K165" s="196">
        <v>8.6</v>
      </c>
      <c r="L165" s="270"/>
      <c r="M165" s="270"/>
      <c r="N165" s="271">
        <f t="shared" si="0"/>
        <v>0</v>
      </c>
      <c r="O165" s="268"/>
      <c r="P165" s="268"/>
      <c r="Q165" s="268"/>
      <c r="R165" s="114"/>
      <c r="T165" s="189" t="s">
        <v>5</v>
      </c>
      <c r="U165" s="190" t="s">
        <v>39</v>
      </c>
      <c r="V165" s="191">
        <v>0</v>
      </c>
      <c r="W165" s="191">
        <f t="shared" si="1"/>
        <v>0</v>
      </c>
      <c r="X165" s="191">
        <v>1.9000000000000001E-4</v>
      </c>
      <c r="Y165" s="191">
        <f t="shared" si="2"/>
        <v>1.634E-3</v>
      </c>
      <c r="Z165" s="191">
        <v>0</v>
      </c>
      <c r="AA165" s="192">
        <f t="shared" si="3"/>
        <v>0</v>
      </c>
      <c r="AR165" s="101" t="s">
        <v>132</v>
      </c>
      <c r="AT165" s="101" t="s">
        <v>129</v>
      </c>
      <c r="AU165" s="101" t="s">
        <v>105</v>
      </c>
      <c r="AY165" s="101" t="s">
        <v>120</v>
      </c>
      <c r="BE165" s="158">
        <f t="shared" si="4"/>
        <v>0</v>
      </c>
      <c r="BF165" s="158">
        <f t="shared" si="5"/>
        <v>0</v>
      </c>
      <c r="BG165" s="158">
        <f t="shared" si="6"/>
        <v>0</v>
      </c>
      <c r="BH165" s="158">
        <f t="shared" si="7"/>
        <v>0</v>
      </c>
      <c r="BI165" s="158">
        <f t="shared" si="8"/>
        <v>0</v>
      </c>
      <c r="BJ165" s="101" t="s">
        <v>77</v>
      </c>
      <c r="BK165" s="158">
        <f t="shared" si="9"/>
        <v>0</v>
      </c>
      <c r="BL165" s="101" t="s">
        <v>125</v>
      </c>
      <c r="BM165" s="101" t="s">
        <v>181</v>
      </c>
    </row>
    <row r="166" spans="2:65" s="110" customFormat="1" ht="16.5" customHeight="1">
      <c r="B166" s="111"/>
      <c r="C166" s="193" t="s">
        <v>11</v>
      </c>
      <c r="D166" s="193" t="s">
        <v>129</v>
      </c>
      <c r="E166" s="194" t="s">
        <v>158</v>
      </c>
      <c r="F166" s="269" t="s">
        <v>182</v>
      </c>
      <c r="G166" s="269"/>
      <c r="H166" s="269"/>
      <c r="I166" s="269"/>
      <c r="J166" s="195" t="s">
        <v>127</v>
      </c>
      <c r="K166" s="196">
        <v>2</v>
      </c>
      <c r="L166" s="270"/>
      <c r="M166" s="270"/>
      <c r="N166" s="271">
        <f t="shared" si="0"/>
        <v>0</v>
      </c>
      <c r="O166" s="268"/>
      <c r="P166" s="268"/>
      <c r="Q166" s="268"/>
      <c r="R166" s="114"/>
      <c r="T166" s="189" t="s">
        <v>5</v>
      </c>
      <c r="U166" s="190" t="s">
        <v>39</v>
      </c>
      <c r="V166" s="191">
        <v>0</v>
      </c>
      <c r="W166" s="191">
        <f t="shared" si="1"/>
        <v>0</v>
      </c>
      <c r="X166" s="191">
        <v>2.0000000000000001E-4</v>
      </c>
      <c r="Y166" s="191">
        <f t="shared" si="2"/>
        <v>4.0000000000000002E-4</v>
      </c>
      <c r="Z166" s="191">
        <v>0</v>
      </c>
      <c r="AA166" s="192">
        <f t="shared" si="3"/>
        <v>0</v>
      </c>
      <c r="AR166" s="101" t="s">
        <v>132</v>
      </c>
      <c r="AT166" s="101" t="s">
        <v>129</v>
      </c>
      <c r="AU166" s="101" t="s">
        <v>105</v>
      </c>
      <c r="AY166" s="101" t="s">
        <v>120</v>
      </c>
      <c r="BE166" s="158">
        <f t="shared" si="4"/>
        <v>0</v>
      </c>
      <c r="BF166" s="158">
        <f t="shared" si="5"/>
        <v>0</v>
      </c>
      <c r="BG166" s="158">
        <f t="shared" si="6"/>
        <v>0</v>
      </c>
      <c r="BH166" s="158">
        <f t="shared" si="7"/>
        <v>0</v>
      </c>
      <c r="BI166" s="158">
        <f t="shared" si="8"/>
        <v>0</v>
      </c>
      <c r="BJ166" s="101" t="s">
        <v>77</v>
      </c>
      <c r="BK166" s="158">
        <f t="shared" si="9"/>
        <v>0</v>
      </c>
      <c r="BL166" s="101" t="s">
        <v>125</v>
      </c>
      <c r="BM166" s="101" t="s">
        <v>183</v>
      </c>
    </row>
    <row r="167" spans="2:65" s="110" customFormat="1" ht="16.5" customHeight="1">
      <c r="B167" s="111"/>
      <c r="C167" s="193" t="s">
        <v>166</v>
      </c>
      <c r="D167" s="193" t="s">
        <v>129</v>
      </c>
      <c r="E167" s="194" t="s">
        <v>184</v>
      </c>
      <c r="F167" s="269" t="s">
        <v>185</v>
      </c>
      <c r="G167" s="269"/>
      <c r="H167" s="269"/>
      <c r="I167" s="269"/>
      <c r="J167" s="195" t="s">
        <v>127</v>
      </c>
      <c r="K167" s="196">
        <v>4</v>
      </c>
      <c r="L167" s="270"/>
      <c r="M167" s="270"/>
      <c r="N167" s="271">
        <f t="shared" si="0"/>
        <v>0</v>
      </c>
      <c r="O167" s="268"/>
      <c r="P167" s="268"/>
      <c r="Q167" s="268"/>
      <c r="R167" s="114"/>
      <c r="T167" s="189" t="s">
        <v>5</v>
      </c>
      <c r="U167" s="190" t="s">
        <v>39</v>
      </c>
      <c r="V167" s="191">
        <v>0</v>
      </c>
      <c r="W167" s="191">
        <f t="shared" si="1"/>
        <v>0</v>
      </c>
      <c r="X167" s="191">
        <v>2.0000000000000001E-4</v>
      </c>
      <c r="Y167" s="191">
        <f t="shared" si="2"/>
        <v>8.0000000000000004E-4</v>
      </c>
      <c r="Z167" s="191">
        <v>0</v>
      </c>
      <c r="AA167" s="192">
        <f t="shared" si="3"/>
        <v>0</v>
      </c>
      <c r="AR167" s="101" t="s">
        <v>132</v>
      </c>
      <c r="AT167" s="101" t="s">
        <v>129</v>
      </c>
      <c r="AU167" s="101" t="s">
        <v>105</v>
      </c>
      <c r="AY167" s="101" t="s">
        <v>120</v>
      </c>
      <c r="BE167" s="158">
        <f t="shared" si="4"/>
        <v>0</v>
      </c>
      <c r="BF167" s="158">
        <f t="shared" si="5"/>
        <v>0</v>
      </c>
      <c r="BG167" s="158">
        <f t="shared" si="6"/>
        <v>0</v>
      </c>
      <c r="BH167" s="158">
        <f t="shared" si="7"/>
        <v>0</v>
      </c>
      <c r="BI167" s="158">
        <f t="shared" si="8"/>
        <v>0</v>
      </c>
      <c r="BJ167" s="101" t="s">
        <v>77</v>
      </c>
      <c r="BK167" s="158">
        <f t="shared" si="9"/>
        <v>0</v>
      </c>
      <c r="BL167" s="101" t="s">
        <v>125</v>
      </c>
      <c r="BM167" s="101" t="s">
        <v>186</v>
      </c>
    </row>
    <row r="168" spans="2:65" s="110" customFormat="1" ht="16.5" customHeight="1">
      <c r="B168" s="111"/>
      <c r="C168" s="185" t="s">
        <v>162</v>
      </c>
      <c r="D168" s="185" t="s">
        <v>121</v>
      </c>
      <c r="E168" s="186" t="s">
        <v>160</v>
      </c>
      <c r="F168" s="266" t="s">
        <v>161</v>
      </c>
      <c r="G168" s="266"/>
      <c r="H168" s="266"/>
      <c r="I168" s="266"/>
      <c r="J168" s="187" t="s">
        <v>127</v>
      </c>
      <c r="K168" s="188">
        <v>6</v>
      </c>
      <c r="L168" s="267"/>
      <c r="M168" s="267"/>
      <c r="N168" s="268">
        <f t="shared" si="0"/>
        <v>0</v>
      </c>
      <c r="O168" s="268"/>
      <c r="P168" s="268"/>
      <c r="Q168" s="268"/>
      <c r="R168" s="114"/>
      <c r="T168" s="189" t="s">
        <v>5</v>
      </c>
      <c r="U168" s="190" t="s">
        <v>39</v>
      </c>
      <c r="V168" s="191">
        <v>0.21</v>
      </c>
      <c r="W168" s="191">
        <f t="shared" si="1"/>
        <v>1.26</v>
      </c>
      <c r="X168" s="191">
        <v>0</v>
      </c>
      <c r="Y168" s="191">
        <f t="shared" si="2"/>
        <v>0</v>
      </c>
      <c r="Z168" s="191">
        <v>0</v>
      </c>
      <c r="AA168" s="192">
        <f t="shared" si="3"/>
        <v>0</v>
      </c>
      <c r="AR168" s="101" t="s">
        <v>125</v>
      </c>
      <c r="AT168" s="101" t="s">
        <v>121</v>
      </c>
      <c r="AU168" s="101" t="s">
        <v>105</v>
      </c>
      <c r="AY168" s="101" t="s">
        <v>120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01" t="s">
        <v>77</v>
      </c>
      <c r="BK168" s="158">
        <f t="shared" si="9"/>
        <v>0</v>
      </c>
      <c r="BL168" s="101" t="s">
        <v>125</v>
      </c>
      <c r="BM168" s="101" t="s">
        <v>187</v>
      </c>
    </row>
    <row r="169" spans="2:65" s="110" customFormat="1" ht="16.5" customHeight="1">
      <c r="B169" s="111"/>
      <c r="C169" s="185" t="s">
        <v>134</v>
      </c>
      <c r="D169" s="185" t="s">
        <v>121</v>
      </c>
      <c r="E169" s="186" t="s">
        <v>163</v>
      </c>
      <c r="F169" s="266" t="s">
        <v>164</v>
      </c>
      <c r="G169" s="266"/>
      <c r="H169" s="266"/>
      <c r="I169" s="266"/>
      <c r="J169" s="187" t="s">
        <v>124</v>
      </c>
      <c r="K169" s="188">
        <v>1</v>
      </c>
      <c r="L169" s="267"/>
      <c r="M169" s="267"/>
      <c r="N169" s="268">
        <f t="shared" si="0"/>
        <v>0</v>
      </c>
      <c r="O169" s="268"/>
      <c r="P169" s="268"/>
      <c r="Q169" s="268"/>
      <c r="R169" s="114"/>
      <c r="T169" s="189" t="s">
        <v>5</v>
      </c>
      <c r="U169" s="197" t="s">
        <v>39</v>
      </c>
      <c r="V169" s="198">
        <v>0</v>
      </c>
      <c r="W169" s="198">
        <f t="shared" si="1"/>
        <v>0</v>
      </c>
      <c r="X169" s="198">
        <v>0</v>
      </c>
      <c r="Y169" s="198">
        <f t="shared" si="2"/>
        <v>0</v>
      </c>
      <c r="Z169" s="198">
        <v>0</v>
      </c>
      <c r="AA169" s="199">
        <f t="shared" si="3"/>
        <v>0</v>
      </c>
      <c r="AR169" s="101" t="s">
        <v>125</v>
      </c>
      <c r="AT169" s="101" t="s">
        <v>121</v>
      </c>
      <c r="AU169" s="101" t="s">
        <v>105</v>
      </c>
      <c r="AY169" s="101" t="s">
        <v>120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01" t="s">
        <v>77</v>
      </c>
      <c r="BK169" s="158">
        <f t="shared" si="9"/>
        <v>0</v>
      </c>
      <c r="BL169" s="101" t="s">
        <v>125</v>
      </c>
      <c r="BM169" s="101" t="s">
        <v>188</v>
      </c>
    </row>
    <row r="170" spans="2:65" s="110" customFormat="1" ht="6.95" customHeight="1">
      <c r="B170" s="136"/>
      <c r="C170" s="137"/>
      <c r="D170" s="137"/>
      <c r="E170" s="137"/>
      <c r="F170" s="137"/>
      <c r="G170" s="137"/>
      <c r="H170" s="137"/>
      <c r="I170" s="137"/>
      <c r="J170" s="137"/>
      <c r="K170" s="137"/>
      <c r="L170" s="137"/>
      <c r="M170" s="137"/>
      <c r="N170" s="137"/>
      <c r="O170" s="137"/>
      <c r="P170" s="137"/>
      <c r="Q170" s="137"/>
      <c r="R170" s="138"/>
    </row>
  </sheetData>
  <sheetProtection password="C61E" sheet="1" objects="1" scenarios="1"/>
  <mergeCells count="101">
    <mergeCell ref="F169:I169"/>
    <mergeCell ref="L169:M169"/>
    <mergeCell ref="N169:Q169"/>
    <mergeCell ref="N152:Q152"/>
    <mergeCell ref="N153:Q153"/>
    <mergeCell ref="N154:Q154"/>
    <mergeCell ref="N156:Q156"/>
    <mergeCell ref="H1:K1"/>
    <mergeCell ref="S2:AC2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44:P144"/>
    <mergeCell ref="M146:P146"/>
    <mergeCell ref="M148:Q148"/>
    <mergeCell ref="M149:Q149"/>
    <mergeCell ref="F151:I151"/>
    <mergeCell ref="L151:M151"/>
    <mergeCell ref="N151:Q151"/>
    <mergeCell ref="F155:I155"/>
    <mergeCell ref="L155:M155"/>
    <mergeCell ref="N155:Q155"/>
    <mergeCell ref="N89:Q89"/>
    <mergeCell ref="N90:Q90"/>
    <mergeCell ref="N91:Q91"/>
    <mergeCell ref="N93:Q93"/>
    <mergeCell ref="D94:H94"/>
    <mergeCell ref="N94:Q94"/>
    <mergeCell ref="L96:Q96"/>
    <mergeCell ref="C141:Q141"/>
    <mergeCell ref="F143:P143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3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3"/>
  <sheetViews>
    <sheetView showGridLines="0" view="pageBreakPreview" zoomScaleNormal="100" zoomScaleSheetLayoutView="100" workbookViewId="0">
      <pane ySplit="1" topLeftCell="A78" activePane="bottomLeft" state="frozen"/>
      <selection pane="bottomLeft" activeCell="L96" sqref="L96:Q9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hidden="1" customHeight="1">
      <c r="A1" s="74"/>
      <c r="B1" s="11"/>
      <c r="C1" s="11"/>
      <c r="D1" s="12" t="s">
        <v>1</v>
      </c>
      <c r="E1" s="11"/>
      <c r="F1" s="13" t="s">
        <v>85</v>
      </c>
      <c r="G1" s="13"/>
      <c r="H1" s="279" t="s">
        <v>86</v>
      </c>
      <c r="I1" s="279"/>
      <c r="J1" s="279"/>
      <c r="K1" s="279"/>
      <c r="L1" s="13" t="s">
        <v>87</v>
      </c>
      <c r="M1" s="11"/>
      <c r="N1" s="11"/>
      <c r="O1" s="12" t="s">
        <v>88</v>
      </c>
      <c r="P1" s="11"/>
      <c r="Q1" s="11"/>
      <c r="R1" s="11"/>
      <c r="S1" s="13" t="s">
        <v>89</v>
      </c>
      <c r="T1" s="13"/>
      <c r="U1" s="74"/>
      <c r="V1" s="7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hidden="1" customHeight="1">
      <c r="A2" s="99"/>
      <c r="B2" s="99"/>
      <c r="C2" s="236" t="s">
        <v>7</v>
      </c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99"/>
      <c r="S2" s="280" t="s">
        <v>8</v>
      </c>
      <c r="T2" s="281"/>
      <c r="U2" s="281"/>
      <c r="V2" s="281"/>
      <c r="W2" s="281"/>
      <c r="X2" s="281"/>
      <c r="Y2" s="281"/>
      <c r="Z2" s="281"/>
      <c r="AA2" s="281"/>
      <c r="AB2" s="281"/>
      <c r="AC2" s="281"/>
      <c r="AT2" s="17" t="s">
        <v>83</v>
      </c>
    </row>
    <row r="3" spans="1:66" ht="6.95" hidden="1" customHeight="1">
      <c r="A3" s="99"/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4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T3" s="17" t="s">
        <v>105</v>
      </c>
    </row>
    <row r="4" spans="1:66" ht="36.950000000000003" hidden="1" customHeight="1">
      <c r="A4" s="99"/>
      <c r="B4" s="105"/>
      <c r="C4" s="238" t="s">
        <v>90</v>
      </c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106"/>
      <c r="S4" s="99"/>
      <c r="T4" s="107" t="s">
        <v>13</v>
      </c>
      <c r="U4" s="99"/>
      <c r="V4" s="99"/>
      <c r="W4" s="99"/>
      <c r="X4" s="99"/>
      <c r="Y4" s="99"/>
      <c r="Z4" s="99"/>
      <c r="AA4" s="99"/>
      <c r="AB4" s="99"/>
      <c r="AC4" s="99"/>
      <c r="AT4" s="17" t="s">
        <v>6</v>
      </c>
    </row>
    <row r="5" spans="1:66" ht="6.95" hidden="1" customHeight="1">
      <c r="A5" s="99"/>
      <c r="B5" s="105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6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</row>
    <row r="6" spans="1:66" ht="25.35" hidden="1" customHeight="1">
      <c r="A6" s="99"/>
      <c r="B6" s="105"/>
      <c r="C6" s="108"/>
      <c r="D6" s="109" t="s">
        <v>17</v>
      </c>
      <c r="E6" s="108"/>
      <c r="F6" s="240" t="str">
        <f>'Rekapitulace stavby'!K6</f>
        <v>ZŠ Křídlovická - Venkovní žaluzie</v>
      </c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108"/>
      <c r="R6" s="106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</row>
    <row r="7" spans="1:66" s="1" customFormat="1" ht="32.85" hidden="1" customHeight="1">
      <c r="A7" s="110"/>
      <c r="B7" s="111"/>
      <c r="C7" s="112"/>
      <c r="D7" s="113" t="s">
        <v>91</v>
      </c>
      <c r="E7" s="112"/>
      <c r="F7" s="242" t="s">
        <v>189</v>
      </c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112"/>
      <c r="R7" s="114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</row>
    <row r="8" spans="1:66" s="1" customFormat="1" ht="14.45" hidden="1" customHeight="1">
      <c r="A8" s="110"/>
      <c r="B8" s="111"/>
      <c r="C8" s="112"/>
      <c r="D8" s="109" t="s">
        <v>19</v>
      </c>
      <c r="E8" s="112"/>
      <c r="F8" s="115" t="s">
        <v>5</v>
      </c>
      <c r="G8" s="112"/>
      <c r="H8" s="112"/>
      <c r="I8" s="112"/>
      <c r="J8" s="112"/>
      <c r="K8" s="112"/>
      <c r="L8" s="112"/>
      <c r="M8" s="109" t="s">
        <v>20</v>
      </c>
      <c r="N8" s="112"/>
      <c r="O8" s="115" t="s">
        <v>5</v>
      </c>
      <c r="P8" s="112"/>
      <c r="Q8" s="112"/>
      <c r="R8" s="114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</row>
    <row r="9" spans="1:66" s="1" customFormat="1" ht="14.45" hidden="1" customHeight="1">
      <c r="A9" s="110"/>
      <c r="B9" s="111"/>
      <c r="C9" s="112"/>
      <c r="D9" s="109" t="s">
        <v>21</v>
      </c>
      <c r="E9" s="112"/>
      <c r="F9" s="115" t="s">
        <v>22</v>
      </c>
      <c r="G9" s="112"/>
      <c r="H9" s="112"/>
      <c r="I9" s="112"/>
      <c r="J9" s="112"/>
      <c r="K9" s="112"/>
      <c r="L9" s="112"/>
      <c r="M9" s="109" t="s">
        <v>23</v>
      </c>
      <c r="N9" s="112"/>
      <c r="O9" s="244" t="str">
        <f>'Rekapitulace stavby'!AN8</f>
        <v>19. 6. 2018</v>
      </c>
      <c r="P9" s="244"/>
      <c r="Q9" s="112"/>
      <c r="R9" s="114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</row>
    <row r="10" spans="1:66" s="1" customFormat="1" ht="10.9" hidden="1" customHeight="1">
      <c r="A10" s="110"/>
      <c r="B10" s="111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4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</row>
    <row r="11" spans="1:66" s="1" customFormat="1" ht="14.45" hidden="1" customHeight="1">
      <c r="A11" s="110"/>
      <c r="B11" s="111"/>
      <c r="C11" s="112"/>
      <c r="D11" s="109" t="s">
        <v>25</v>
      </c>
      <c r="E11" s="112"/>
      <c r="F11" s="112"/>
      <c r="G11" s="112"/>
      <c r="H11" s="112"/>
      <c r="I11" s="112"/>
      <c r="J11" s="112"/>
      <c r="K11" s="112"/>
      <c r="L11" s="112"/>
      <c r="M11" s="109" t="s">
        <v>26</v>
      </c>
      <c r="N11" s="112"/>
      <c r="O11" s="245" t="s">
        <v>5</v>
      </c>
      <c r="P11" s="245"/>
      <c r="Q11" s="112"/>
      <c r="R11" s="114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</row>
    <row r="12" spans="1:66" s="1" customFormat="1" ht="18" hidden="1" customHeight="1">
      <c r="A12" s="110"/>
      <c r="B12" s="111"/>
      <c r="C12" s="112"/>
      <c r="D12" s="112"/>
      <c r="E12" s="115" t="s">
        <v>169</v>
      </c>
      <c r="F12" s="112"/>
      <c r="G12" s="112"/>
      <c r="H12" s="112"/>
      <c r="I12" s="112"/>
      <c r="J12" s="112"/>
      <c r="K12" s="112"/>
      <c r="L12" s="112"/>
      <c r="M12" s="109" t="s">
        <v>28</v>
      </c>
      <c r="N12" s="112"/>
      <c r="O12" s="245" t="s">
        <v>5</v>
      </c>
      <c r="P12" s="245"/>
      <c r="Q12" s="112"/>
      <c r="R12" s="114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</row>
    <row r="13" spans="1:66" s="1" customFormat="1" ht="6.95" hidden="1" customHeight="1">
      <c r="A13" s="110"/>
      <c r="B13" s="111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4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</row>
    <row r="14" spans="1:66" s="1" customFormat="1" ht="14.45" hidden="1" customHeight="1">
      <c r="A14" s="110"/>
      <c r="B14" s="111"/>
      <c r="C14" s="112"/>
      <c r="D14" s="109" t="s">
        <v>29</v>
      </c>
      <c r="E14" s="112"/>
      <c r="F14" s="112"/>
      <c r="G14" s="112"/>
      <c r="H14" s="112"/>
      <c r="I14" s="112"/>
      <c r="J14" s="112"/>
      <c r="K14" s="112"/>
      <c r="L14" s="112"/>
      <c r="M14" s="109" t="s">
        <v>26</v>
      </c>
      <c r="N14" s="112"/>
      <c r="O14" s="245" t="str">
        <f>IF('Rekapitulace stavby'!AN13="","",'Rekapitulace stavby'!AN13)</f>
        <v/>
      </c>
      <c r="P14" s="245"/>
      <c r="Q14" s="112"/>
      <c r="R14" s="114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</row>
    <row r="15" spans="1:66" s="1" customFormat="1" ht="18" hidden="1" customHeight="1">
      <c r="A15" s="110"/>
      <c r="B15" s="111"/>
      <c r="C15" s="112"/>
      <c r="D15" s="112"/>
      <c r="E15" s="115" t="str">
        <f>IF('Rekapitulace stavby'!E14="","",'Rekapitulace stavby'!E14)</f>
        <v xml:space="preserve"> </v>
      </c>
      <c r="F15" s="112"/>
      <c r="G15" s="112"/>
      <c r="H15" s="112"/>
      <c r="I15" s="112"/>
      <c r="J15" s="112"/>
      <c r="K15" s="112"/>
      <c r="L15" s="112"/>
      <c r="M15" s="109" t="s">
        <v>28</v>
      </c>
      <c r="N15" s="112"/>
      <c r="O15" s="245" t="str">
        <f>IF('Rekapitulace stavby'!AN14="","",'Rekapitulace stavby'!AN14)</f>
        <v/>
      </c>
      <c r="P15" s="245"/>
      <c r="Q15" s="112"/>
      <c r="R15" s="114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</row>
    <row r="16" spans="1:66" s="1" customFormat="1" ht="6.95" hidden="1" customHeight="1">
      <c r="A16" s="110"/>
      <c r="B16" s="111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4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</row>
    <row r="17" spans="1:29" s="1" customFormat="1" ht="14.45" hidden="1" customHeight="1">
      <c r="A17" s="110"/>
      <c r="B17" s="111"/>
      <c r="C17" s="112"/>
      <c r="D17" s="109" t="s">
        <v>31</v>
      </c>
      <c r="E17" s="112"/>
      <c r="F17" s="112"/>
      <c r="G17" s="112"/>
      <c r="H17" s="112"/>
      <c r="I17" s="112"/>
      <c r="J17" s="112"/>
      <c r="K17" s="112"/>
      <c r="L17" s="112"/>
      <c r="M17" s="109" t="s">
        <v>26</v>
      </c>
      <c r="N17" s="112"/>
      <c r="O17" s="245" t="str">
        <f>IF('Rekapitulace stavby'!AN16="","",'Rekapitulace stavby'!AN16)</f>
        <v/>
      </c>
      <c r="P17" s="245"/>
      <c r="Q17" s="112"/>
      <c r="R17" s="114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</row>
    <row r="18" spans="1:29" s="1" customFormat="1" ht="18" hidden="1" customHeight="1">
      <c r="A18" s="110"/>
      <c r="B18" s="111"/>
      <c r="C18" s="112"/>
      <c r="D18" s="112"/>
      <c r="E18" s="115" t="str">
        <f>IF('Rekapitulace stavby'!E17="","",'Rekapitulace stavby'!E17)</f>
        <v xml:space="preserve"> </v>
      </c>
      <c r="F18" s="112"/>
      <c r="G18" s="112"/>
      <c r="H18" s="112"/>
      <c r="I18" s="112"/>
      <c r="J18" s="112"/>
      <c r="K18" s="112"/>
      <c r="L18" s="112"/>
      <c r="M18" s="109" t="s">
        <v>28</v>
      </c>
      <c r="N18" s="112"/>
      <c r="O18" s="245" t="str">
        <f>IF('Rekapitulace stavby'!AN17="","",'Rekapitulace stavby'!AN17)</f>
        <v/>
      </c>
      <c r="P18" s="245"/>
      <c r="Q18" s="112"/>
      <c r="R18" s="114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</row>
    <row r="19" spans="1:29" s="1" customFormat="1" ht="6.95" hidden="1" customHeight="1">
      <c r="A19" s="110"/>
      <c r="B19" s="111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4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</row>
    <row r="20" spans="1:29" s="1" customFormat="1" ht="14.45" hidden="1" customHeight="1">
      <c r="A20" s="110"/>
      <c r="B20" s="111"/>
      <c r="C20" s="112"/>
      <c r="D20" s="109" t="s">
        <v>33</v>
      </c>
      <c r="E20" s="112"/>
      <c r="F20" s="112"/>
      <c r="G20" s="112"/>
      <c r="H20" s="112"/>
      <c r="I20" s="112"/>
      <c r="J20" s="112"/>
      <c r="K20" s="112"/>
      <c r="L20" s="112"/>
      <c r="M20" s="109" t="s">
        <v>26</v>
      </c>
      <c r="N20" s="112"/>
      <c r="O20" s="245" t="str">
        <f>IF('Rekapitulace stavby'!AN19="","",'Rekapitulace stavby'!AN19)</f>
        <v/>
      </c>
      <c r="P20" s="245"/>
      <c r="Q20" s="112"/>
      <c r="R20" s="114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</row>
    <row r="21" spans="1:29" s="1" customFormat="1" ht="18" hidden="1" customHeight="1">
      <c r="A21" s="110"/>
      <c r="B21" s="111"/>
      <c r="C21" s="112"/>
      <c r="D21" s="112"/>
      <c r="E21" s="115" t="str">
        <f>IF('Rekapitulace stavby'!E20="","",'Rekapitulace stavby'!E20)</f>
        <v xml:space="preserve"> </v>
      </c>
      <c r="F21" s="112"/>
      <c r="G21" s="112"/>
      <c r="H21" s="112"/>
      <c r="I21" s="112"/>
      <c r="J21" s="112"/>
      <c r="K21" s="112"/>
      <c r="L21" s="112"/>
      <c r="M21" s="109" t="s">
        <v>28</v>
      </c>
      <c r="N21" s="112"/>
      <c r="O21" s="245" t="str">
        <f>IF('Rekapitulace stavby'!AN20="","",'Rekapitulace stavby'!AN20)</f>
        <v/>
      </c>
      <c r="P21" s="245"/>
      <c r="Q21" s="112"/>
      <c r="R21" s="114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</row>
    <row r="22" spans="1:29" s="1" customFormat="1" ht="6.95" hidden="1" customHeight="1">
      <c r="A22" s="110"/>
      <c r="B22" s="111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4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</row>
    <row r="23" spans="1:29" s="1" customFormat="1" ht="14.45" hidden="1" customHeight="1">
      <c r="A23" s="110"/>
      <c r="B23" s="111"/>
      <c r="C23" s="112"/>
      <c r="D23" s="109" t="s">
        <v>34</v>
      </c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4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</row>
    <row r="24" spans="1:29" s="1" customFormat="1" ht="16.5" hidden="1" customHeight="1">
      <c r="A24" s="110"/>
      <c r="B24" s="111"/>
      <c r="C24" s="112"/>
      <c r="D24" s="112"/>
      <c r="E24" s="246" t="s">
        <v>5</v>
      </c>
      <c r="F24" s="246"/>
      <c r="G24" s="246"/>
      <c r="H24" s="246"/>
      <c r="I24" s="246"/>
      <c r="J24" s="246"/>
      <c r="K24" s="246"/>
      <c r="L24" s="246"/>
      <c r="M24" s="112"/>
      <c r="N24" s="112"/>
      <c r="O24" s="112"/>
      <c r="P24" s="112"/>
      <c r="Q24" s="112"/>
      <c r="R24" s="114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</row>
    <row r="25" spans="1:29" s="1" customFormat="1" ht="6.95" hidden="1" customHeight="1">
      <c r="A25" s="110"/>
      <c r="B25" s="111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4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</row>
    <row r="26" spans="1:29" s="1" customFormat="1" ht="6.95" hidden="1" customHeight="1">
      <c r="A26" s="110"/>
      <c r="B26" s="111"/>
      <c r="C26" s="112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2"/>
      <c r="R26" s="114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</row>
    <row r="27" spans="1:29" s="1" customFormat="1" ht="14.45" hidden="1" customHeight="1">
      <c r="A27" s="110"/>
      <c r="B27" s="111"/>
      <c r="C27" s="112"/>
      <c r="D27" s="117" t="s">
        <v>92</v>
      </c>
      <c r="E27" s="112"/>
      <c r="F27" s="112"/>
      <c r="G27" s="112"/>
      <c r="H27" s="112"/>
      <c r="I27" s="112"/>
      <c r="J27" s="112"/>
      <c r="K27" s="112"/>
      <c r="L27" s="112"/>
      <c r="M27" s="247">
        <f>N88</f>
        <v>0</v>
      </c>
      <c r="N27" s="247"/>
      <c r="O27" s="247"/>
      <c r="P27" s="247"/>
      <c r="Q27" s="112"/>
      <c r="R27" s="114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</row>
    <row r="28" spans="1:29" s="1" customFormat="1" ht="14.45" hidden="1" customHeight="1">
      <c r="A28" s="110"/>
      <c r="B28" s="111"/>
      <c r="C28" s="112"/>
      <c r="D28" s="118" t="s">
        <v>93</v>
      </c>
      <c r="E28" s="112"/>
      <c r="F28" s="112"/>
      <c r="G28" s="112"/>
      <c r="H28" s="112"/>
      <c r="I28" s="112"/>
      <c r="J28" s="112"/>
      <c r="K28" s="112"/>
      <c r="L28" s="112"/>
      <c r="M28" s="247">
        <f>N93</f>
        <v>0</v>
      </c>
      <c r="N28" s="247"/>
      <c r="O28" s="247"/>
      <c r="P28" s="247"/>
      <c r="Q28" s="112"/>
      <c r="R28" s="114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</row>
    <row r="29" spans="1:29" s="1" customFormat="1" ht="6.95" hidden="1" customHeight="1">
      <c r="A29" s="110"/>
      <c r="B29" s="111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4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</row>
    <row r="30" spans="1:29" s="1" customFormat="1" ht="25.35" hidden="1" customHeight="1">
      <c r="A30" s="110"/>
      <c r="B30" s="111"/>
      <c r="C30" s="112"/>
      <c r="D30" s="119" t="s">
        <v>37</v>
      </c>
      <c r="E30" s="112"/>
      <c r="F30" s="112"/>
      <c r="G30" s="112"/>
      <c r="H30" s="112"/>
      <c r="I30" s="112"/>
      <c r="J30" s="112"/>
      <c r="K30" s="112"/>
      <c r="L30" s="112"/>
      <c r="M30" s="248">
        <f>ROUND(M27+M28,2)</f>
        <v>0</v>
      </c>
      <c r="N30" s="243"/>
      <c r="O30" s="243"/>
      <c r="P30" s="243"/>
      <c r="Q30" s="112"/>
      <c r="R30" s="114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</row>
    <row r="31" spans="1:29" s="1" customFormat="1" ht="6.95" hidden="1" customHeight="1">
      <c r="A31" s="110"/>
      <c r="B31" s="111"/>
      <c r="C31" s="112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2"/>
      <c r="R31" s="114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</row>
    <row r="32" spans="1:29" s="1" customFormat="1" ht="14.45" hidden="1" customHeight="1">
      <c r="A32" s="110"/>
      <c r="B32" s="111"/>
      <c r="C32" s="112"/>
      <c r="D32" s="120" t="s">
        <v>38</v>
      </c>
      <c r="E32" s="120" t="s">
        <v>39</v>
      </c>
      <c r="F32" s="121">
        <v>0.21</v>
      </c>
      <c r="G32" s="122" t="s">
        <v>40</v>
      </c>
      <c r="H32" s="249">
        <f>ROUND((SUM(BE93:BE95)+SUM(BE152:BE172)), 2)</f>
        <v>0</v>
      </c>
      <c r="I32" s="243"/>
      <c r="J32" s="243"/>
      <c r="K32" s="112"/>
      <c r="L32" s="112"/>
      <c r="M32" s="249">
        <f>ROUND(ROUND((SUM(BE93:BE95)+SUM(BE152:BE172)), 2)*F32, 2)</f>
        <v>0</v>
      </c>
      <c r="N32" s="243"/>
      <c r="O32" s="243"/>
      <c r="P32" s="243"/>
      <c r="Q32" s="112"/>
      <c r="R32" s="114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</row>
    <row r="33" spans="1:29" s="1" customFormat="1" ht="14.45" hidden="1" customHeight="1">
      <c r="A33" s="110"/>
      <c r="B33" s="111"/>
      <c r="C33" s="112"/>
      <c r="D33" s="112"/>
      <c r="E33" s="120" t="s">
        <v>41</v>
      </c>
      <c r="F33" s="121">
        <v>0.15</v>
      </c>
      <c r="G33" s="122" t="s">
        <v>40</v>
      </c>
      <c r="H33" s="249">
        <f>ROUND((SUM(BF93:BF95)+SUM(BF152:BF172)), 2)</f>
        <v>0</v>
      </c>
      <c r="I33" s="243"/>
      <c r="J33" s="243"/>
      <c r="K33" s="112"/>
      <c r="L33" s="112"/>
      <c r="M33" s="249">
        <f>ROUND(ROUND((SUM(BF93:BF95)+SUM(BF152:BF172)), 2)*F33, 2)</f>
        <v>0</v>
      </c>
      <c r="N33" s="243"/>
      <c r="O33" s="243"/>
      <c r="P33" s="243"/>
      <c r="Q33" s="112"/>
      <c r="R33" s="114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</row>
    <row r="34" spans="1:29" s="1" customFormat="1" ht="14.45" hidden="1" customHeight="1">
      <c r="A34" s="110"/>
      <c r="B34" s="111"/>
      <c r="C34" s="112"/>
      <c r="D34" s="112"/>
      <c r="E34" s="120" t="s">
        <v>42</v>
      </c>
      <c r="F34" s="121">
        <v>0.21</v>
      </c>
      <c r="G34" s="122" t="s">
        <v>40</v>
      </c>
      <c r="H34" s="249">
        <f>ROUND((SUM(BG93:BG95)+SUM(BG152:BG172)), 2)</f>
        <v>0</v>
      </c>
      <c r="I34" s="243"/>
      <c r="J34" s="243"/>
      <c r="K34" s="112"/>
      <c r="L34" s="112"/>
      <c r="M34" s="249">
        <v>0</v>
      </c>
      <c r="N34" s="243"/>
      <c r="O34" s="243"/>
      <c r="P34" s="243"/>
      <c r="Q34" s="112"/>
      <c r="R34" s="114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</row>
    <row r="35" spans="1:29" s="1" customFormat="1" ht="14.45" hidden="1" customHeight="1">
      <c r="A35" s="110"/>
      <c r="B35" s="111"/>
      <c r="C35" s="112"/>
      <c r="D35" s="112"/>
      <c r="E35" s="120" t="s">
        <v>43</v>
      </c>
      <c r="F35" s="121">
        <v>0.15</v>
      </c>
      <c r="G35" s="122" t="s">
        <v>40</v>
      </c>
      <c r="H35" s="249">
        <f>ROUND((SUM(BH93:BH95)+SUM(BH152:BH172)), 2)</f>
        <v>0</v>
      </c>
      <c r="I35" s="243"/>
      <c r="J35" s="243"/>
      <c r="K35" s="112"/>
      <c r="L35" s="112"/>
      <c r="M35" s="249">
        <v>0</v>
      </c>
      <c r="N35" s="243"/>
      <c r="O35" s="243"/>
      <c r="P35" s="243"/>
      <c r="Q35" s="112"/>
      <c r="R35" s="114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</row>
    <row r="36" spans="1:29" s="1" customFormat="1" ht="14.45" hidden="1" customHeight="1">
      <c r="A36" s="110"/>
      <c r="B36" s="111"/>
      <c r="C36" s="112"/>
      <c r="D36" s="112"/>
      <c r="E36" s="120" t="s">
        <v>44</v>
      </c>
      <c r="F36" s="121">
        <v>0</v>
      </c>
      <c r="G36" s="122" t="s">
        <v>40</v>
      </c>
      <c r="H36" s="249">
        <f>ROUND((SUM(BI93:BI95)+SUM(BI152:BI172)), 2)</f>
        <v>0</v>
      </c>
      <c r="I36" s="243"/>
      <c r="J36" s="243"/>
      <c r="K36" s="112"/>
      <c r="L36" s="112"/>
      <c r="M36" s="249">
        <v>0</v>
      </c>
      <c r="N36" s="243"/>
      <c r="O36" s="243"/>
      <c r="P36" s="243"/>
      <c r="Q36" s="112"/>
      <c r="R36" s="114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</row>
    <row r="37" spans="1:29" s="1" customFormat="1" ht="6.95" hidden="1" customHeight="1">
      <c r="A37" s="110"/>
      <c r="B37" s="111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4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</row>
    <row r="38" spans="1:29" s="1" customFormat="1" ht="25.35" hidden="1" customHeight="1">
      <c r="A38" s="110"/>
      <c r="B38" s="111"/>
      <c r="C38" s="123"/>
      <c r="D38" s="124" t="s">
        <v>45</v>
      </c>
      <c r="E38" s="125"/>
      <c r="F38" s="125"/>
      <c r="G38" s="126" t="s">
        <v>46</v>
      </c>
      <c r="H38" s="127" t="s">
        <v>47</v>
      </c>
      <c r="I38" s="125"/>
      <c r="J38" s="125"/>
      <c r="K38" s="125"/>
      <c r="L38" s="250">
        <f>SUM(M30:M36)</f>
        <v>0</v>
      </c>
      <c r="M38" s="250"/>
      <c r="N38" s="250"/>
      <c r="O38" s="250"/>
      <c r="P38" s="251"/>
      <c r="Q38" s="123"/>
      <c r="R38" s="114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</row>
    <row r="39" spans="1:29" s="1" customFormat="1" ht="14.45" hidden="1" customHeight="1">
      <c r="A39" s="110"/>
      <c r="B39" s="111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4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</row>
    <row r="40" spans="1:29" s="1" customFormat="1" ht="14.45" hidden="1" customHeight="1">
      <c r="A40" s="110"/>
      <c r="B40" s="111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4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</row>
    <row r="41" spans="1:29" hidden="1">
      <c r="A41" s="99"/>
      <c r="B41" s="105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6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</row>
    <row r="42" spans="1:29" hidden="1">
      <c r="A42" s="99"/>
      <c r="B42" s="105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6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</row>
    <row r="43" spans="1:29" hidden="1">
      <c r="A43" s="99"/>
      <c r="B43" s="105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6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</row>
    <row r="44" spans="1:29" hidden="1">
      <c r="A44" s="99"/>
      <c r="B44" s="105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6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</row>
    <row r="45" spans="1:29" hidden="1">
      <c r="A45" s="99"/>
      <c r="B45" s="105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6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</row>
    <row r="46" spans="1:29" hidden="1">
      <c r="A46" s="99"/>
      <c r="B46" s="105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6"/>
      <c r="S46" s="99"/>
      <c r="T46" s="99"/>
      <c r="U46" s="99"/>
      <c r="V46" s="99"/>
      <c r="W46" s="99"/>
      <c r="X46" s="99"/>
      <c r="Y46" s="99"/>
      <c r="Z46" s="99"/>
      <c r="AA46" s="99"/>
      <c r="AB46" s="99"/>
      <c r="AC46" s="99"/>
    </row>
    <row r="47" spans="1:29" hidden="1">
      <c r="A47" s="99"/>
      <c r="B47" s="105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6"/>
      <c r="S47" s="99"/>
      <c r="T47" s="99"/>
      <c r="U47" s="99"/>
      <c r="V47" s="99"/>
      <c r="W47" s="99"/>
      <c r="X47" s="99"/>
      <c r="Y47" s="99"/>
      <c r="Z47" s="99"/>
      <c r="AA47" s="99"/>
      <c r="AB47" s="99"/>
      <c r="AC47" s="99"/>
    </row>
    <row r="48" spans="1:29" hidden="1">
      <c r="A48" s="99"/>
      <c r="B48" s="105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6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</row>
    <row r="49" spans="1:29" hidden="1">
      <c r="A49" s="99"/>
      <c r="B49" s="105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6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</row>
    <row r="50" spans="1:29" s="1" customFormat="1" ht="15" hidden="1">
      <c r="A50" s="110"/>
      <c r="B50" s="111"/>
      <c r="C50" s="112"/>
      <c r="D50" s="128" t="s">
        <v>48</v>
      </c>
      <c r="E50" s="116"/>
      <c r="F50" s="116"/>
      <c r="G50" s="116"/>
      <c r="H50" s="129"/>
      <c r="I50" s="112"/>
      <c r="J50" s="128" t="s">
        <v>49</v>
      </c>
      <c r="K50" s="116"/>
      <c r="L50" s="116"/>
      <c r="M50" s="116"/>
      <c r="N50" s="116"/>
      <c r="O50" s="116"/>
      <c r="P50" s="129"/>
      <c r="Q50" s="112"/>
      <c r="R50" s="114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</row>
    <row r="51" spans="1:29" hidden="1">
      <c r="A51" s="99"/>
      <c r="B51" s="105"/>
      <c r="C51" s="108"/>
      <c r="D51" s="130"/>
      <c r="E51" s="108"/>
      <c r="F51" s="108"/>
      <c r="G51" s="108"/>
      <c r="H51" s="131"/>
      <c r="I51" s="108"/>
      <c r="J51" s="130"/>
      <c r="K51" s="108"/>
      <c r="L51" s="108"/>
      <c r="M51" s="108"/>
      <c r="N51" s="108"/>
      <c r="O51" s="108"/>
      <c r="P51" s="131"/>
      <c r="Q51" s="108"/>
      <c r="R51" s="106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</row>
    <row r="52" spans="1:29" hidden="1">
      <c r="A52" s="99"/>
      <c r="B52" s="105"/>
      <c r="C52" s="108"/>
      <c r="D52" s="130"/>
      <c r="E52" s="108"/>
      <c r="F52" s="108"/>
      <c r="G52" s="108"/>
      <c r="H52" s="131"/>
      <c r="I52" s="108"/>
      <c r="J52" s="130"/>
      <c r="K52" s="108"/>
      <c r="L52" s="108"/>
      <c r="M52" s="108"/>
      <c r="N52" s="108"/>
      <c r="O52" s="108"/>
      <c r="P52" s="131"/>
      <c r="Q52" s="108"/>
      <c r="R52" s="106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</row>
    <row r="53" spans="1:29" hidden="1">
      <c r="A53" s="99"/>
      <c r="B53" s="105"/>
      <c r="C53" s="108"/>
      <c r="D53" s="130"/>
      <c r="E53" s="108"/>
      <c r="F53" s="108"/>
      <c r="G53" s="108"/>
      <c r="H53" s="131"/>
      <c r="I53" s="108"/>
      <c r="J53" s="130"/>
      <c r="K53" s="108"/>
      <c r="L53" s="108"/>
      <c r="M53" s="108"/>
      <c r="N53" s="108"/>
      <c r="O53" s="108"/>
      <c r="P53" s="131"/>
      <c r="Q53" s="108"/>
      <c r="R53" s="106"/>
      <c r="S53" s="99"/>
      <c r="T53" s="99"/>
      <c r="U53" s="99"/>
      <c r="V53" s="99"/>
      <c r="W53" s="99"/>
      <c r="X53" s="99"/>
      <c r="Y53" s="99"/>
      <c r="Z53" s="99"/>
      <c r="AA53" s="99"/>
      <c r="AB53" s="99"/>
      <c r="AC53" s="99"/>
    </row>
    <row r="54" spans="1:29" hidden="1">
      <c r="A54" s="99"/>
      <c r="B54" s="105"/>
      <c r="C54" s="108"/>
      <c r="D54" s="130"/>
      <c r="E54" s="108"/>
      <c r="F54" s="108"/>
      <c r="G54" s="108"/>
      <c r="H54" s="131"/>
      <c r="I54" s="108"/>
      <c r="J54" s="130"/>
      <c r="K54" s="108"/>
      <c r="L54" s="108"/>
      <c r="M54" s="108"/>
      <c r="N54" s="108"/>
      <c r="O54" s="108"/>
      <c r="P54" s="131"/>
      <c r="Q54" s="108"/>
      <c r="R54" s="106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</row>
    <row r="55" spans="1:29" hidden="1">
      <c r="A55" s="99"/>
      <c r="B55" s="105"/>
      <c r="C55" s="108"/>
      <c r="D55" s="130"/>
      <c r="E55" s="108"/>
      <c r="F55" s="108"/>
      <c r="G55" s="108"/>
      <c r="H55" s="131"/>
      <c r="I55" s="108"/>
      <c r="J55" s="130"/>
      <c r="K55" s="108"/>
      <c r="L55" s="108"/>
      <c r="M55" s="108"/>
      <c r="N55" s="108"/>
      <c r="O55" s="108"/>
      <c r="P55" s="131"/>
      <c r="Q55" s="108"/>
      <c r="R55" s="106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</row>
    <row r="56" spans="1:29" hidden="1">
      <c r="A56" s="99"/>
      <c r="B56" s="105"/>
      <c r="C56" s="108"/>
      <c r="D56" s="130"/>
      <c r="E56" s="108"/>
      <c r="F56" s="108"/>
      <c r="G56" s="108"/>
      <c r="H56" s="131"/>
      <c r="I56" s="108"/>
      <c r="J56" s="130"/>
      <c r="K56" s="108"/>
      <c r="L56" s="108"/>
      <c r="M56" s="108"/>
      <c r="N56" s="108"/>
      <c r="O56" s="108"/>
      <c r="P56" s="131"/>
      <c r="Q56" s="108"/>
      <c r="R56" s="106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</row>
    <row r="57" spans="1:29" hidden="1">
      <c r="A57" s="99"/>
      <c r="B57" s="105"/>
      <c r="C57" s="108"/>
      <c r="D57" s="130"/>
      <c r="E57" s="108"/>
      <c r="F57" s="108"/>
      <c r="G57" s="108"/>
      <c r="H57" s="131"/>
      <c r="I57" s="108"/>
      <c r="J57" s="130"/>
      <c r="K57" s="108"/>
      <c r="L57" s="108"/>
      <c r="M57" s="108"/>
      <c r="N57" s="108"/>
      <c r="O57" s="108"/>
      <c r="P57" s="131"/>
      <c r="Q57" s="108"/>
      <c r="R57" s="106"/>
      <c r="S57" s="99"/>
      <c r="T57" s="99"/>
      <c r="U57" s="99"/>
      <c r="V57" s="99"/>
      <c r="W57" s="99"/>
      <c r="X57" s="99"/>
      <c r="Y57" s="99"/>
      <c r="Z57" s="99"/>
      <c r="AA57" s="99"/>
      <c r="AB57" s="99"/>
      <c r="AC57" s="99"/>
    </row>
    <row r="58" spans="1:29" hidden="1">
      <c r="A58" s="99"/>
      <c r="B58" s="105"/>
      <c r="C58" s="108"/>
      <c r="D58" s="130"/>
      <c r="E58" s="108"/>
      <c r="F58" s="108"/>
      <c r="G58" s="108"/>
      <c r="H58" s="131"/>
      <c r="I58" s="108"/>
      <c r="J58" s="130"/>
      <c r="K58" s="108"/>
      <c r="L58" s="108"/>
      <c r="M58" s="108"/>
      <c r="N58" s="108"/>
      <c r="O58" s="108"/>
      <c r="P58" s="131"/>
      <c r="Q58" s="108"/>
      <c r="R58" s="106"/>
      <c r="S58" s="99"/>
      <c r="T58" s="99"/>
      <c r="U58" s="99"/>
      <c r="V58" s="99"/>
      <c r="W58" s="99"/>
      <c r="X58" s="99"/>
      <c r="Y58" s="99"/>
      <c r="Z58" s="99"/>
      <c r="AA58" s="99"/>
      <c r="AB58" s="99"/>
      <c r="AC58" s="99"/>
    </row>
    <row r="59" spans="1:29" s="1" customFormat="1" ht="15" hidden="1">
      <c r="A59" s="110"/>
      <c r="B59" s="111"/>
      <c r="C59" s="112"/>
      <c r="D59" s="132" t="s">
        <v>50</v>
      </c>
      <c r="E59" s="133"/>
      <c r="F59" s="133"/>
      <c r="G59" s="134" t="s">
        <v>51</v>
      </c>
      <c r="H59" s="135"/>
      <c r="I59" s="112"/>
      <c r="J59" s="132" t="s">
        <v>50</v>
      </c>
      <c r="K59" s="133"/>
      <c r="L59" s="133"/>
      <c r="M59" s="133"/>
      <c r="N59" s="134" t="s">
        <v>51</v>
      </c>
      <c r="O59" s="133"/>
      <c r="P59" s="135"/>
      <c r="Q59" s="112"/>
      <c r="R59" s="114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</row>
    <row r="60" spans="1:29" hidden="1">
      <c r="A60" s="99"/>
      <c r="B60" s="105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6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</row>
    <row r="61" spans="1:29" s="1" customFormat="1" ht="15" hidden="1">
      <c r="A61" s="110"/>
      <c r="B61" s="111"/>
      <c r="C61" s="112"/>
      <c r="D61" s="128" t="s">
        <v>52</v>
      </c>
      <c r="E61" s="116"/>
      <c r="F61" s="116"/>
      <c r="G61" s="116"/>
      <c r="H61" s="129"/>
      <c r="I61" s="112"/>
      <c r="J61" s="128" t="s">
        <v>53</v>
      </c>
      <c r="K61" s="116"/>
      <c r="L61" s="116"/>
      <c r="M61" s="116"/>
      <c r="N61" s="116"/>
      <c r="O61" s="116"/>
      <c r="P61" s="129"/>
      <c r="Q61" s="112"/>
      <c r="R61" s="114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</row>
    <row r="62" spans="1:29" hidden="1">
      <c r="A62" s="99"/>
      <c r="B62" s="105"/>
      <c r="C62" s="108"/>
      <c r="D62" s="130"/>
      <c r="E62" s="108"/>
      <c r="F62" s="108"/>
      <c r="G62" s="108"/>
      <c r="H62" s="131"/>
      <c r="I62" s="108"/>
      <c r="J62" s="130"/>
      <c r="K62" s="108"/>
      <c r="L62" s="108"/>
      <c r="M62" s="108"/>
      <c r="N62" s="108"/>
      <c r="O62" s="108"/>
      <c r="P62" s="131"/>
      <c r="Q62" s="108"/>
      <c r="R62" s="106"/>
      <c r="S62" s="99"/>
      <c r="T62" s="99"/>
      <c r="U62" s="99"/>
      <c r="V62" s="99"/>
      <c r="W62" s="99"/>
      <c r="X62" s="99"/>
      <c r="Y62" s="99"/>
      <c r="Z62" s="99"/>
      <c r="AA62" s="99"/>
      <c r="AB62" s="99"/>
      <c r="AC62" s="99"/>
    </row>
    <row r="63" spans="1:29" hidden="1">
      <c r="A63" s="99"/>
      <c r="B63" s="105"/>
      <c r="C63" s="108"/>
      <c r="D63" s="130"/>
      <c r="E63" s="108"/>
      <c r="F63" s="108"/>
      <c r="G63" s="108"/>
      <c r="H63" s="131"/>
      <c r="I63" s="108"/>
      <c r="J63" s="130"/>
      <c r="K63" s="108"/>
      <c r="L63" s="108"/>
      <c r="M63" s="108"/>
      <c r="N63" s="108"/>
      <c r="O63" s="108"/>
      <c r="P63" s="131"/>
      <c r="Q63" s="108"/>
      <c r="R63" s="106"/>
      <c r="S63" s="99"/>
      <c r="T63" s="99"/>
      <c r="U63" s="99"/>
      <c r="V63" s="99"/>
      <c r="W63" s="99"/>
      <c r="X63" s="99"/>
      <c r="Y63" s="99"/>
      <c r="Z63" s="99"/>
      <c r="AA63" s="99"/>
      <c r="AB63" s="99"/>
      <c r="AC63" s="99"/>
    </row>
    <row r="64" spans="1:29" hidden="1">
      <c r="A64" s="99"/>
      <c r="B64" s="105"/>
      <c r="C64" s="108"/>
      <c r="D64" s="130"/>
      <c r="E64" s="108"/>
      <c r="F64" s="108"/>
      <c r="G64" s="108"/>
      <c r="H64" s="131"/>
      <c r="I64" s="108"/>
      <c r="J64" s="130"/>
      <c r="K64" s="108"/>
      <c r="L64" s="108"/>
      <c r="M64" s="108"/>
      <c r="N64" s="108"/>
      <c r="O64" s="108"/>
      <c r="P64" s="131"/>
      <c r="Q64" s="108"/>
      <c r="R64" s="106"/>
      <c r="S64" s="99"/>
      <c r="T64" s="99"/>
      <c r="U64" s="99"/>
      <c r="V64" s="99"/>
      <c r="W64" s="99"/>
      <c r="X64" s="99"/>
      <c r="Y64" s="99"/>
      <c r="Z64" s="99"/>
      <c r="AA64" s="99"/>
      <c r="AB64" s="99"/>
      <c r="AC64" s="99"/>
    </row>
    <row r="65" spans="1:29" hidden="1">
      <c r="A65" s="99"/>
      <c r="B65" s="105"/>
      <c r="C65" s="108"/>
      <c r="D65" s="130"/>
      <c r="E65" s="108"/>
      <c r="F65" s="108"/>
      <c r="G65" s="108"/>
      <c r="H65" s="131"/>
      <c r="I65" s="108"/>
      <c r="J65" s="130"/>
      <c r="K65" s="108"/>
      <c r="L65" s="108"/>
      <c r="M65" s="108"/>
      <c r="N65" s="108"/>
      <c r="O65" s="108"/>
      <c r="P65" s="131"/>
      <c r="Q65" s="108"/>
      <c r="R65" s="106"/>
      <c r="S65" s="99"/>
      <c r="T65" s="99"/>
      <c r="U65" s="99"/>
      <c r="V65" s="99"/>
      <c r="W65" s="99"/>
      <c r="X65" s="99"/>
      <c r="Y65" s="99"/>
      <c r="Z65" s="99"/>
      <c r="AA65" s="99"/>
      <c r="AB65" s="99"/>
      <c r="AC65" s="99"/>
    </row>
    <row r="66" spans="1:29" hidden="1">
      <c r="A66" s="99"/>
      <c r="B66" s="105"/>
      <c r="C66" s="108"/>
      <c r="D66" s="130"/>
      <c r="E66" s="108"/>
      <c r="F66" s="108"/>
      <c r="G66" s="108"/>
      <c r="H66" s="131"/>
      <c r="I66" s="108"/>
      <c r="J66" s="130"/>
      <c r="K66" s="108"/>
      <c r="L66" s="108"/>
      <c r="M66" s="108"/>
      <c r="N66" s="108"/>
      <c r="O66" s="108"/>
      <c r="P66" s="131"/>
      <c r="Q66" s="108"/>
      <c r="R66" s="106"/>
      <c r="S66" s="99"/>
      <c r="T66" s="99"/>
      <c r="U66" s="99"/>
      <c r="V66" s="99"/>
      <c r="W66" s="99"/>
      <c r="X66" s="99"/>
      <c r="Y66" s="99"/>
      <c r="Z66" s="99"/>
      <c r="AA66" s="99"/>
      <c r="AB66" s="99"/>
      <c r="AC66" s="99"/>
    </row>
    <row r="67" spans="1:29" hidden="1">
      <c r="A67" s="99"/>
      <c r="B67" s="105"/>
      <c r="C67" s="108"/>
      <c r="D67" s="130"/>
      <c r="E67" s="108"/>
      <c r="F67" s="108"/>
      <c r="G67" s="108"/>
      <c r="H67" s="131"/>
      <c r="I67" s="108"/>
      <c r="J67" s="130"/>
      <c r="K67" s="108"/>
      <c r="L67" s="108"/>
      <c r="M67" s="108"/>
      <c r="N67" s="108"/>
      <c r="O67" s="108"/>
      <c r="P67" s="131"/>
      <c r="Q67" s="108"/>
      <c r="R67" s="106"/>
      <c r="S67" s="99"/>
      <c r="T67" s="99"/>
      <c r="U67" s="99"/>
      <c r="V67" s="99"/>
      <c r="W67" s="99"/>
      <c r="X67" s="99"/>
      <c r="Y67" s="99"/>
      <c r="Z67" s="99"/>
      <c r="AA67" s="99"/>
      <c r="AB67" s="99"/>
      <c r="AC67" s="99"/>
    </row>
    <row r="68" spans="1:29" hidden="1">
      <c r="A68" s="99"/>
      <c r="B68" s="105"/>
      <c r="C68" s="108"/>
      <c r="D68" s="130"/>
      <c r="E68" s="108"/>
      <c r="F68" s="108"/>
      <c r="G68" s="108"/>
      <c r="H68" s="131"/>
      <c r="I68" s="108"/>
      <c r="J68" s="130"/>
      <c r="K68" s="108"/>
      <c r="L68" s="108"/>
      <c r="M68" s="108"/>
      <c r="N68" s="108"/>
      <c r="O68" s="108"/>
      <c r="P68" s="131"/>
      <c r="Q68" s="108"/>
      <c r="R68" s="106"/>
      <c r="S68" s="99"/>
      <c r="T68" s="99"/>
      <c r="U68" s="99"/>
      <c r="V68" s="99"/>
      <c r="W68" s="99"/>
      <c r="X68" s="99"/>
      <c r="Y68" s="99"/>
      <c r="Z68" s="99"/>
      <c r="AA68" s="99"/>
      <c r="AB68" s="99"/>
      <c r="AC68" s="99"/>
    </row>
    <row r="69" spans="1:29" hidden="1">
      <c r="A69" s="99"/>
      <c r="B69" s="105"/>
      <c r="C69" s="108"/>
      <c r="D69" s="130"/>
      <c r="E69" s="108"/>
      <c r="F69" s="108"/>
      <c r="G69" s="108"/>
      <c r="H69" s="131"/>
      <c r="I69" s="108"/>
      <c r="J69" s="130"/>
      <c r="K69" s="108"/>
      <c r="L69" s="108"/>
      <c r="M69" s="108"/>
      <c r="N69" s="108"/>
      <c r="O69" s="108"/>
      <c r="P69" s="131"/>
      <c r="Q69" s="108"/>
      <c r="R69" s="106"/>
      <c r="S69" s="99"/>
      <c r="T69" s="99"/>
      <c r="U69" s="99"/>
      <c r="V69" s="99"/>
      <c r="W69" s="99"/>
      <c r="X69" s="99"/>
      <c r="Y69" s="99"/>
      <c r="Z69" s="99"/>
      <c r="AA69" s="99"/>
      <c r="AB69" s="99"/>
      <c r="AC69" s="99"/>
    </row>
    <row r="70" spans="1:29" s="1" customFormat="1" ht="15" hidden="1">
      <c r="A70" s="110"/>
      <c r="B70" s="111"/>
      <c r="C70" s="112"/>
      <c r="D70" s="132" t="s">
        <v>50</v>
      </c>
      <c r="E70" s="133"/>
      <c r="F70" s="133"/>
      <c r="G70" s="134" t="s">
        <v>51</v>
      </c>
      <c r="H70" s="135"/>
      <c r="I70" s="112"/>
      <c r="J70" s="132" t="s">
        <v>50</v>
      </c>
      <c r="K70" s="133"/>
      <c r="L70" s="133"/>
      <c r="M70" s="133"/>
      <c r="N70" s="134" t="s">
        <v>51</v>
      </c>
      <c r="O70" s="133"/>
      <c r="P70" s="135"/>
      <c r="Q70" s="112"/>
      <c r="R70" s="114"/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</row>
    <row r="71" spans="1:29" s="1" customFormat="1" ht="14.45" hidden="1" customHeight="1">
      <c r="A71" s="110"/>
      <c r="B71" s="136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8"/>
      <c r="S71" s="110"/>
      <c r="T71" s="110"/>
      <c r="U71" s="110"/>
      <c r="V71" s="110"/>
      <c r="W71" s="110"/>
      <c r="X71" s="110"/>
      <c r="Y71" s="110"/>
      <c r="Z71" s="110"/>
      <c r="AA71" s="110"/>
      <c r="AB71" s="110"/>
      <c r="AC71" s="110"/>
    </row>
    <row r="72" spans="1:29" hidden="1">
      <c r="A72" s="99"/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  <c r="Z72" s="99"/>
      <c r="AA72" s="99"/>
      <c r="AB72" s="99"/>
      <c r="AC72" s="99"/>
    </row>
    <row r="73" spans="1:29" hidden="1">
      <c r="A73" s="99"/>
      <c r="B73" s="99"/>
      <c r="C73" s="99"/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99"/>
      <c r="Z73" s="99"/>
      <c r="AA73" s="99"/>
      <c r="AB73" s="99"/>
      <c r="AC73" s="99"/>
    </row>
    <row r="74" spans="1:29" hidden="1">
      <c r="A74" s="99"/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99"/>
      <c r="Z74" s="99"/>
      <c r="AA74" s="99"/>
      <c r="AB74" s="99"/>
      <c r="AC74" s="99"/>
    </row>
    <row r="75" spans="1:29" s="1" customFormat="1" ht="6.95" customHeight="1">
      <c r="A75" s="110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1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</row>
    <row r="76" spans="1:29" s="1" customFormat="1" ht="36.950000000000003" customHeight="1">
      <c r="A76" s="110"/>
      <c r="B76" s="111"/>
      <c r="C76" s="238" t="s">
        <v>94</v>
      </c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  <c r="Q76" s="239"/>
      <c r="R76" s="114"/>
      <c r="S76" s="110"/>
      <c r="T76" s="110"/>
      <c r="U76" s="110"/>
      <c r="V76" s="110"/>
      <c r="W76" s="110"/>
      <c r="X76" s="110"/>
      <c r="Y76" s="110"/>
      <c r="Z76" s="110"/>
      <c r="AA76" s="110"/>
      <c r="AB76" s="110"/>
      <c r="AC76" s="110"/>
    </row>
    <row r="77" spans="1:29" s="1" customFormat="1" ht="6.95" customHeight="1">
      <c r="A77" s="110"/>
      <c r="B77" s="111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4"/>
      <c r="S77" s="110"/>
      <c r="T77" s="110"/>
      <c r="U77" s="110"/>
      <c r="V77" s="110"/>
      <c r="W77" s="110"/>
      <c r="X77" s="110"/>
      <c r="Y77" s="110"/>
      <c r="Z77" s="110"/>
      <c r="AA77" s="110"/>
      <c r="AB77" s="110"/>
      <c r="AC77" s="110"/>
    </row>
    <row r="78" spans="1:29" s="1" customFormat="1" ht="30" customHeight="1">
      <c r="A78" s="110"/>
      <c r="B78" s="111"/>
      <c r="C78" s="109" t="s">
        <v>17</v>
      </c>
      <c r="D78" s="112"/>
      <c r="E78" s="112"/>
      <c r="F78" s="240" t="str">
        <f>F6</f>
        <v>ZŠ Křídlovická - Venkovní žaluzie</v>
      </c>
      <c r="G78" s="241"/>
      <c r="H78" s="241"/>
      <c r="I78" s="241"/>
      <c r="J78" s="241"/>
      <c r="K78" s="241"/>
      <c r="L78" s="241"/>
      <c r="M78" s="241"/>
      <c r="N78" s="241"/>
      <c r="O78" s="241"/>
      <c r="P78" s="241"/>
      <c r="Q78" s="112"/>
      <c r="R78" s="114"/>
      <c r="S78" s="110"/>
      <c r="T78" s="110"/>
      <c r="U78" s="110"/>
      <c r="V78" s="110"/>
      <c r="W78" s="110"/>
      <c r="X78" s="110"/>
      <c r="Y78" s="110"/>
      <c r="Z78" s="110"/>
      <c r="AA78" s="110"/>
      <c r="AB78" s="110"/>
      <c r="AC78" s="110"/>
    </row>
    <row r="79" spans="1:29" s="1" customFormat="1" ht="36.950000000000003" customHeight="1">
      <c r="A79" s="110"/>
      <c r="B79" s="111"/>
      <c r="C79" s="142" t="s">
        <v>91</v>
      </c>
      <c r="D79" s="112"/>
      <c r="E79" s="112"/>
      <c r="F79" s="252" t="str">
        <f>F7</f>
        <v>2018/1-134 - ZŠ Křidlovická budova A jižní strana</v>
      </c>
      <c r="G79" s="243"/>
      <c r="H79" s="243"/>
      <c r="I79" s="243"/>
      <c r="J79" s="243"/>
      <c r="K79" s="243"/>
      <c r="L79" s="243"/>
      <c r="M79" s="243"/>
      <c r="N79" s="243"/>
      <c r="O79" s="243"/>
      <c r="P79" s="243"/>
      <c r="Q79" s="112"/>
      <c r="R79" s="114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</row>
    <row r="80" spans="1:29" s="1" customFormat="1" ht="6.95" customHeight="1">
      <c r="A80" s="110"/>
      <c r="B80" s="111"/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4"/>
      <c r="S80" s="110"/>
      <c r="T80" s="110"/>
      <c r="U80" s="110"/>
      <c r="V80" s="110"/>
      <c r="W80" s="110"/>
      <c r="X80" s="110"/>
      <c r="Y80" s="110"/>
      <c r="Z80" s="110"/>
      <c r="AA80" s="110"/>
      <c r="AB80" s="110"/>
      <c r="AC80" s="110"/>
    </row>
    <row r="81" spans="1:65" s="1" customFormat="1" ht="18" customHeight="1">
      <c r="A81" s="110"/>
      <c r="B81" s="111"/>
      <c r="C81" s="109" t="s">
        <v>21</v>
      </c>
      <c r="D81" s="112"/>
      <c r="E81" s="112"/>
      <c r="F81" s="115" t="str">
        <f>F9</f>
        <v>Brno ul Křídlovická</v>
      </c>
      <c r="G81" s="112"/>
      <c r="H81" s="112"/>
      <c r="I81" s="112"/>
      <c r="J81" s="112"/>
      <c r="K81" s="109" t="s">
        <v>23</v>
      </c>
      <c r="L81" s="112"/>
      <c r="M81" s="244" t="str">
        <f>IF(O9="","",O9)</f>
        <v>19. 6. 2018</v>
      </c>
      <c r="N81" s="244"/>
      <c r="O81" s="244"/>
      <c r="P81" s="244"/>
      <c r="Q81" s="112"/>
      <c r="R81" s="114"/>
      <c r="S81" s="110"/>
      <c r="T81" s="110"/>
      <c r="U81" s="110"/>
      <c r="V81" s="110"/>
      <c r="W81" s="110"/>
      <c r="X81" s="110"/>
      <c r="Y81" s="110"/>
      <c r="Z81" s="110"/>
      <c r="AA81" s="110"/>
      <c r="AB81" s="110"/>
      <c r="AC81" s="110"/>
    </row>
    <row r="82" spans="1:65" s="1" customFormat="1" ht="6.95" customHeight="1">
      <c r="A82" s="110"/>
      <c r="B82" s="111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4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</row>
    <row r="83" spans="1:65" s="1" customFormat="1" ht="15">
      <c r="A83" s="110"/>
      <c r="B83" s="111"/>
      <c r="C83" s="109" t="s">
        <v>25</v>
      </c>
      <c r="D83" s="112"/>
      <c r="E83" s="112"/>
      <c r="F83" s="115" t="str">
        <f>E12</f>
        <v>Město Brno - střed</v>
      </c>
      <c r="G83" s="112"/>
      <c r="H83" s="112"/>
      <c r="I83" s="112"/>
      <c r="J83" s="112"/>
      <c r="K83" s="109" t="s">
        <v>31</v>
      </c>
      <c r="L83" s="112"/>
      <c r="M83" s="245" t="str">
        <f>E18</f>
        <v xml:space="preserve"> </v>
      </c>
      <c r="N83" s="245"/>
      <c r="O83" s="245"/>
      <c r="P83" s="245"/>
      <c r="Q83" s="245"/>
      <c r="R83" s="114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</row>
    <row r="84" spans="1:65" s="1" customFormat="1" ht="14.45" customHeight="1">
      <c r="A84" s="110"/>
      <c r="B84" s="111"/>
      <c r="C84" s="109" t="s">
        <v>29</v>
      </c>
      <c r="D84" s="112"/>
      <c r="E84" s="112"/>
      <c r="F84" s="115" t="str">
        <f>IF(E15="","",E15)</f>
        <v xml:space="preserve"> </v>
      </c>
      <c r="G84" s="112"/>
      <c r="H84" s="112"/>
      <c r="I84" s="112"/>
      <c r="J84" s="112"/>
      <c r="K84" s="109" t="s">
        <v>33</v>
      </c>
      <c r="L84" s="112"/>
      <c r="M84" s="245" t="str">
        <f>E21</f>
        <v xml:space="preserve"> </v>
      </c>
      <c r="N84" s="245"/>
      <c r="O84" s="245"/>
      <c r="P84" s="245"/>
      <c r="Q84" s="245"/>
      <c r="R84" s="114"/>
      <c r="S84" s="110"/>
      <c r="T84" s="110"/>
      <c r="U84" s="110"/>
      <c r="V84" s="110"/>
      <c r="W84" s="110"/>
      <c r="X84" s="110"/>
      <c r="Y84" s="110"/>
      <c r="Z84" s="110"/>
      <c r="AA84" s="110"/>
      <c r="AB84" s="110"/>
      <c r="AC84" s="110"/>
    </row>
    <row r="85" spans="1:65" s="1" customFormat="1" ht="10.35" customHeight="1">
      <c r="A85" s="110"/>
      <c r="B85" s="111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4"/>
      <c r="S85" s="110"/>
      <c r="T85" s="110"/>
      <c r="U85" s="110"/>
      <c r="V85" s="110"/>
      <c r="W85" s="110"/>
      <c r="X85" s="110"/>
      <c r="Y85" s="110"/>
      <c r="Z85" s="110"/>
      <c r="AA85" s="110"/>
      <c r="AB85" s="110"/>
      <c r="AC85" s="110"/>
    </row>
    <row r="86" spans="1:65" s="1" customFormat="1" ht="29.25" customHeight="1">
      <c r="A86" s="110"/>
      <c r="B86" s="111"/>
      <c r="C86" s="253" t="s">
        <v>95</v>
      </c>
      <c r="D86" s="254"/>
      <c r="E86" s="254"/>
      <c r="F86" s="254"/>
      <c r="G86" s="254"/>
      <c r="H86" s="123"/>
      <c r="I86" s="123"/>
      <c r="J86" s="123"/>
      <c r="K86" s="123"/>
      <c r="L86" s="123"/>
      <c r="M86" s="123"/>
      <c r="N86" s="253" t="s">
        <v>96</v>
      </c>
      <c r="O86" s="254"/>
      <c r="P86" s="254"/>
      <c r="Q86" s="254"/>
      <c r="R86" s="114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0"/>
    </row>
    <row r="87" spans="1:65" s="1" customFormat="1" ht="10.35" customHeight="1">
      <c r="A87" s="110"/>
      <c r="B87" s="111"/>
      <c r="C87" s="112"/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4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</row>
    <row r="88" spans="1:65" s="1" customFormat="1" ht="29.25" customHeight="1">
      <c r="A88" s="110"/>
      <c r="B88" s="111"/>
      <c r="C88" s="143" t="s">
        <v>97</v>
      </c>
      <c r="D88" s="112"/>
      <c r="E88" s="112"/>
      <c r="F88" s="112"/>
      <c r="G88" s="112"/>
      <c r="H88" s="112"/>
      <c r="I88" s="112"/>
      <c r="J88" s="112"/>
      <c r="K88" s="112"/>
      <c r="L88" s="112"/>
      <c r="M88" s="112"/>
      <c r="N88" s="255">
        <f>N152</f>
        <v>0</v>
      </c>
      <c r="O88" s="256"/>
      <c r="P88" s="256"/>
      <c r="Q88" s="256"/>
      <c r="R88" s="114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U88" s="17" t="s">
        <v>98</v>
      </c>
    </row>
    <row r="89" spans="1:65" s="6" customFormat="1" ht="24.95" customHeight="1">
      <c r="A89" s="148"/>
      <c r="B89" s="144"/>
      <c r="C89" s="145"/>
      <c r="D89" s="146" t="s">
        <v>99</v>
      </c>
      <c r="E89" s="145"/>
      <c r="F89" s="145"/>
      <c r="G89" s="145"/>
      <c r="H89" s="145"/>
      <c r="I89" s="145"/>
      <c r="J89" s="145"/>
      <c r="K89" s="145"/>
      <c r="L89" s="145"/>
      <c r="M89" s="145"/>
      <c r="N89" s="257">
        <f>N153</f>
        <v>0</v>
      </c>
      <c r="O89" s="258"/>
      <c r="P89" s="258"/>
      <c r="Q89" s="258"/>
      <c r="R89" s="147"/>
      <c r="S89" s="148"/>
      <c r="T89" s="148"/>
      <c r="U89" s="148"/>
      <c r="V89" s="148"/>
      <c r="W89" s="148"/>
      <c r="X89" s="148"/>
      <c r="Y89" s="148"/>
      <c r="Z89" s="148"/>
      <c r="AA89" s="148"/>
      <c r="AB89" s="148"/>
      <c r="AC89" s="148"/>
    </row>
    <row r="90" spans="1:65" s="7" customFormat="1" ht="19.899999999999999" customHeight="1">
      <c r="A90" s="153"/>
      <c r="B90" s="149"/>
      <c r="C90" s="150"/>
      <c r="D90" s="151" t="s">
        <v>100</v>
      </c>
      <c r="E90" s="150"/>
      <c r="F90" s="150"/>
      <c r="G90" s="150"/>
      <c r="H90" s="150"/>
      <c r="I90" s="150"/>
      <c r="J90" s="150"/>
      <c r="K90" s="150"/>
      <c r="L90" s="150"/>
      <c r="M90" s="150"/>
      <c r="N90" s="259">
        <f>N154</f>
        <v>0</v>
      </c>
      <c r="O90" s="260"/>
      <c r="P90" s="260"/>
      <c r="Q90" s="260"/>
      <c r="R90" s="152"/>
      <c r="S90" s="153"/>
      <c r="T90" s="153"/>
      <c r="U90" s="153"/>
      <c r="V90" s="153"/>
      <c r="W90" s="153"/>
      <c r="X90" s="153"/>
      <c r="Y90" s="153"/>
      <c r="Z90" s="153"/>
      <c r="AA90" s="153"/>
      <c r="AB90" s="153"/>
      <c r="AC90" s="153"/>
    </row>
    <row r="91" spans="1:65" s="7" customFormat="1" ht="19.899999999999999" customHeight="1">
      <c r="A91" s="153"/>
      <c r="B91" s="149"/>
      <c r="C91" s="150"/>
      <c r="D91" s="151" t="s">
        <v>101</v>
      </c>
      <c r="E91" s="150"/>
      <c r="F91" s="150"/>
      <c r="G91" s="150"/>
      <c r="H91" s="150"/>
      <c r="I91" s="150"/>
      <c r="J91" s="150"/>
      <c r="K91" s="150"/>
      <c r="L91" s="150"/>
      <c r="M91" s="150"/>
      <c r="N91" s="259">
        <f>N156</f>
        <v>0</v>
      </c>
      <c r="O91" s="260"/>
      <c r="P91" s="260"/>
      <c r="Q91" s="260"/>
      <c r="R91" s="152"/>
      <c r="S91" s="153"/>
      <c r="T91" s="153"/>
      <c r="U91" s="153"/>
      <c r="V91" s="153"/>
      <c r="W91" s="153"/>
      <c r="X91" s="153"/>
      <c r="Y91" s="153"/>
      <c r="Z91" s="153"/>
      <c r="AA91" s="153"/>
      <c r="AB91" s="153"/>
      <c r="AC91" s="153"/>
    </row>
    <row r="92" spans="1:65" s="1" customFormat="1" ht="21.75" customHeight="1">
      <c r="A92" s="110"/>
      <c r="B92" s="111"/>
      <c r="C92" s="112"/>
      <c r="D92" s="112"/>
      <c r="E92" s="112"/>
      <c r="F92" s="112"/>
      <c r="G92" s="112"/>
      <c r="H92" s="112"/>
      <c r="I92" s="112"/>
      <c r="J92" s="112"/>
      <c r="K92" s="112"/>
      <c r="L92" s="112"/>
      <c r="M92" s="112"/>
      <c r="N92" s="112"/>
      <c r="O92" s="112"/>
      <c r="P92" s="112"/>
      <c r="Q92" s="112"/>
      <c r="R92" s="114"/>
      <c r="S92" s="110"/>
      <c r="T92" s="110"/>
      <c r="U92" s="110"/>
      <c r="V92" s="110"/>
      <c r="W92" s="110"/>
      <c r="X92" s="110"/>
      <c r="Y92" s="110"/>
      <c r="Z92" s="110"/>
      <c r="AA92" s="110"/>
      <c r="AB92" s="110"/>
      <c r="AC92" s="110"/>
    </row>
    <row r="93" spans="1:65" s="1" customFormat="1" ht="29.25" customHeight="1">
      <c r="A93" s="110"/>
      <c r="B93" s="111"/>
      <c r="C93" s="143" t="s">
        <v>102</v>
      </c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256">
        <f>ROUND(N94,2)</f>
        <v>0</v>
      </c>
      <c r="O93" s="261"/>
      <c r="P93" s="261"/>
      <c r="Q93" s="261"/>
      <c r="R93" s="114"/>
      <c r="S93" s="110"/>
      <c r="T93" s="154"/>
      <c r="U93" s="155" t="s">
        <v>38</v>
      </c>
      <c r="V93" s="110"/>
      <c r="W93" s="110"/>
      <c r="X93" s="110"/>
      <c r="Y93" s="110"/>
      <c r="Z93" s="110"/>
      <c r="AA93" s="110"/>
      <c r="AB93" s="110"/>
      <c r="AC93" s="110"/>
    </row>
    <row r="94" spans="1:65" s="1" customFormat="1" ht="18" customHeight="1">
      <c r="A94" s="110"/>
      <c r="B94" s="111"/>
      <c r="C94" s="112"/>
      <c r="D94" s="262" t="s">
        <v>103</v>
      </c>
      <c r="E94" s="262"/>
      <c r="F94" s="262"/>
      <c r="G94" s="262"/>
      <c r="H94" s="262"/>
      <c r="I94" s="112"/>
      <c r="J94" s="112"/>
      <c r="K94" s="112"/>
      <c r="L94" s="112"/>
      <c r="M94" s="112"/>
      <c r="N94" s="259">
        <v>0</v>
      </c>
      <c r="O94" s="259"/>
      <c r="P94" s="259"/>
      <c r="Q94" s="259"/>
      <c r="R94" s="114"/>
      <c r="S94" s="110"/>
      <c r="T94" s="156"/>
      <c r="U94" s="157" t="s">
        <v>39</v>
      </c>
      <c r="V94" s="110"/>
      <c r="W94" s="110"/>
      <c r="X94" s="110"/>
      <c r="Y94" s="110"/>
      <c r="Z94" s="110"/>
      <c r="AA94" s="110"/>
      <c r="AB94" s="110"/>
      <c r="AC94" s="110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75"/>
      <c r="AO94" s="75"/>
      <c r="AP94" s="75"/>
      <c r="AQ94" s="75"/>
      <c r="AR94" s="75"/>
      <c r="AS94" s="75"/>
      <c r="AT94" s="75"/>
      <c r="AU94" s="75"/>
      <c r="AV94" s="75"/>
      <c r="AW94" s="75"/>
      <c r="AX94" s="75"/>
      <c r="AY94" s="76" t="s">
        <v>104</v>
      </c>
      <c r="AZ94" s="75"/>
      <c r="BA94" s="75"/>
      <c r="BB94" s="75"/>
      <c r="BC94" s="75"/>
      <c r="BD94" s="75"/>
      <c r="BE94" s="77">
        <f>IF(U94="základní",N94,0)</f>
        <v>0</v>
      </c>
      <c r="BF94" s="77">
        <f>IF(U94="snížená",N94,0)</f>
        <v>0</v>
      </c>
      <c r="BG94" s="77">
        <f>IF(U94="zákl. přenesená",N94,0)</f>
        <v>0</v>
      </c>
      <c r="BH94" s="77">
        <f>IF(U94="sníž. přenesená",N94,0)</f>
        <v>0</v>
      </c>
      <c r="BI94" s="77">
        <f>IF(U94="nulová",N94,0)</f>
        <v>0</v>
      </c>
      <c r="BJ94" s="76" t="s">
        <v>77</v>
      </c>
      <c r="BK94" s="75"/>
      <c r="BL94" s="75"/>
      <c r="BM94" s="75"/>
    </row>
    <row r="95" spans="1:65" s="1" customFormat="1" ht="18" customHeight="1">
      <c r="A95" s="110"/>
      <c r="B95" s="111"/>
      <c r="C95" s="112"/>
      <c r="D95" s="112"/>
      <c r="E95" s="112"/>
      <c r="F95" s="112"/>
      <c r="G95" s="112"/>
      <c r="H95" s="112"/>
      <c r="I95" s="112"/>
      <c r="J95" s="112"/>
      <c r="K95" s="112"/>
      <c r="L95" s="112"/>
      <c r="M95" s="112"/>
      <c r="N95" s="112"/>
      <c r="O95" s="112"/>
      <c r="P95" s="112"/>
      <c r="Q95" s="112"/>
      <c r="R95" s="114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</row>
    <row r="96" spans="1:65" s="1" customFormat="1" ht="29.25" customHeight="1">
      <c r="A96" s="110"/>
      <c r="B96" s="111"/>
      <c r="C96" s="159" t="s">
        <v>84</v>
      </c>
      <c r="D96" s="123"/>
      <c r="E96" s="123"/>
      <c r="F96" s="123"/>
      <c r="G96" s="123"/>
      <c r="H96" s="123"/>
      <c r="I96" s="123"/>
      <c r="J96" s="123"/>
      <c r="K96" s="123"/>
      <c r="L96" s="263">
        <f>ROUND(SUM(N88+N93),2)</f>
        <v>0</v>
      </c>
      <c r="M96" s="263"/>
      <c r="N96" s="263"/>
      <c r="O96" s="263"/>
      <c r="P96" s="263"/>
      <c r="Q96" s="263"/>
      <c r="R96" s="114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  <c r="AC96" s="110"/>
    </row>
    <row r="97" spans="1:29" s="1" customFormat="1" ht="6.95" customHeight="1">
      <c r="A97" s="110"/>
      <c r="B97" s="136"/>
      <c r="C97" s="137"/>
      <c r="D97" s="137"/>
      <c r="E97" s="137"/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  <c r="Q97" s="137"/>
      <c r="R97" s="138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10"/>
    </row>
    <row r="98" spans="1:29">
      <c r="A98" s="99"/>
      <c r="B98" s="99"/>
      <c r="C98" s="99"/>
      <c r="D98" s="99"/>
      <c r="E98" s="99"/>
      <c r="F98" s="99"/>
      <c r="G98" s="99"/>
      <c r="H98" s="99"/>
      <c r="I98" s="99"/>
      <c r="J98" s="99"/>
      <c r="K98" s="99"/>
      <c r="L98" s="99"/>
      <c r="M98" s="99"/>
      <c r="N98" s="99"/>
      <c r="O98" s="99"/>
      <c r="P98" s="99"/>
      <c r="Q98" s="99"/>
      <c r="R98" s="99"/>
      <c r="S98" s="99"/>
      <c r="T98" s="99"/>
      <c r="U98" s="99"/>
      <c r="V98" s="99"/>
      <c r="W98" s="99"/>
      <c r="X98" s="99"/>
      <c r="Y98" s="99"/>
      <c r="Z98" s="99"/>
      <c r="AA98" s="99"/>
      <c r="AB98" s="99"/>
      <c r="AC98" s="99"/>
    </row>
    <row r="99" spans="1:29" s="98" customFormat="1">
      <c r="A99" s="100"/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00"/>
      <c r="AC99" s="100"/>
    </row>
    <row r="100" spans="1:29" s="98" customFormat="1">
      <c r="A100" s="100"/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  <c r="Y100" s="100"/>
      <c r="Z100" s="100"/>
      <c r="AA100" s="100"/>
      <c r="AB100" s="100"/>
      <c r="AC100" s="100"/>
    </row>
    <row r="101" spans="1:29" s="98" customFormat="1">
      <c r="A101" s="100"/>
      <c r="B101" s="100"/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00"/>
      <c r="W101" s="100"/>
      <c r="X101" s="100"/>
      <c r="Y101" s="100"/>
      <c r="Z101" s="100"/>
      <c r="AA101" s="100"/>
      <c r="AB101" s="100"/>
      <c r="AC101" s="100"/>
    </row>
    <row r="102" spans="1:29" s="98" customFormat="1">
      <c r="A102" s="100"/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100"/>
      <c r="AC102" s="100"/>
    </row>
    <row r="103" spans="1:29" s="98" customFormat="1">
      <c r="A103" s="100"/>
      <c r="B103" s="100"/>
      <c r="C103" s="100"/>
      <c r="D103" s="100"/>
      <c r="E103" s="100"/>
      <c r="F103" s="100"/>
      <c r="G103" s="100"/>
      <c r="H103" s="100"/>
      <c r="I103" s="100"/>
      <c r="J103" s="100"/>
      <c r="K103" s="100"/>
      <c r="L103" s="100"/>
      <c r="M103" s="100"/>
      <c r="N103" s="100"/>
      <c r="O103" s="100"/>
      <c r="P103" s="100"/>
      <c r="Q103" s="100"/>
      <c r="R103" s="100"/>
      <c r="S103" s="100"/>
      <c r="T103" s="100"/>
      <c r="U103" s="100"/>
      <c r="V103" s="100"/>
      <c r="W103" s="100"/>
      <c r="X103" s="100"/>
      <c r="Y103" s="100"/>
      <c r="Z103" s="100"/>
      <c r="AA103" s="100"/>
      <c r="AB103" s="100"/>
      <c r="AC103" s="100"/>
    </row>
    <row r="104" spans="1:29" s="98" customFormat="1">
      <c r="A104" s="100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100"/>
      <c r="AC104" s="100"/>
    </row>
    <row r="105" spans="1:29" s="98" customFormat="1">
      <c r="A105" s="100"/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0"/>
      <c r="Y105" s="100"/>
      <c r="Z105" s="100"/>
      <c r="AA105" s="100"/>
      <c r="AB105" s="100"/>
      <c r="AC105" s="100"/>
    </row>
    <row r="106" spans="1:29" s="98" customFormat="1">
      <c r="A106" s="100"/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00"/>
      <c r="W106" s="100"/>
      <c r="X106" s="100"/>
      <c r="Y106" s="100"/>
      <c r="Z106" s="100"/>
      <c r="AA106" s="100"/>
      <c r="AB106" s="100"/>
      <c r="AC106" s="100"/>
    </row>
    <row r="107" spans="1:29" s="98" customFormat="1">
      <c r="A107" s="100"/>
      <c r="B107" s="100"/>
      <c r="C107" s="100"/>
      <c r="D107" s="100"/>
      <c r="E107" s="100"/>
      <c r="F107" s="100"/>
      <c r="G107" s="100"/>
      <c r="H107" s="100"/>
      <c r="I107" s="100"/>
      <c r="J107" s="100"/>
      <c r="K107" s="100"/>
      <c r="L107" s="100"/>
      <c r="M107" s="100"/>
      <c r="N107" s="100"/>
      <c r="O107" s="100"/>
      <c r="P107" s="100"/>
      <c r="Q107" s="100"/>
      <c r="R107" s="100"/>
      <c r="S107" s="100"/>
      <c r="T107" s="100"/>
      <c r="U107" s="100"/>
      <c r="V107" s="100"/>
      <c r="W107" s="100"/>
      <c r="X107" s="100"/>
      <c r="Y107" s="100"/>
      <c r="Z107" s="100"/>
      <c r="AA107" s="100"/>
      <c r="AB107" s="100"/>
      <c r="AC107" s="100"/>
    </row>
    <row r="108" spans="1:29" s="98" customFormat="1">
      <c r="A108" s="100"/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100"/>
      <c r="Q108" s="100"/>
      <c r="R108" s="100"/>
      <c r="S108" s="100"/>
      <c r="T108" s="100"/>
      <c r="U108" s="100"/>
      <c r="V108" s="100"/>
      <c r="W108" s="100"/>
      <c r="X108" s="100"/>
      <c r="Y108" s="100"/>
      <c r="Z108" s="100"/>
      <c r="AA108" s="100"/>
      <c r="AB108" s="100"/>
      <c r="AC108" s="100"/>
    </row>
    <row r="109" spans="1:29" s="98" customFormat="1">
      <c r="A109" s="100"/>
      <c r="B109" s="100"/>
      <c r="C109" s="100"/>
      <c r="D109" s="100"/>
      <c r="E109" s="100"/>
      <c r="F109" s="100"/>
      <c r="G109" s="100"/>
      <c r="H109" s="100"/>
      <c r="I109" s="100"/>
      <c r="J109" s="100"/>
      <c r="K109" s="100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100"/>
      <c r="X109" s="100"/>
      <c r="Y109" s="100"/>
      <c r="Z109" s="100"/>
      <c r="AA109" s="100"/>
      <c r="AB109" s="100"/>
      <c r="AC109" s="100"/>
    </row>
    <row r="110" spans="1:29" s="98" customFormat="1">
      <c r="A110" s="100"/>
      <c r="B110" s="100"/>
      <c r="C110" s="100"/>
      <c r="D110" s="100"/>
      <c r="E110" s="100"/>
      <c r="F110" s="100"/>
      <c r="G110" s="100"/>
      <c r="H110" s="100"/>
      <c r="I110" s="100"/>
      <c r="J110" s="100"/>
      <c r="K110" s="100"/>
      <c r="L110" s="100"/>
      <c r="M110" s="100"/>
      <c r="N110" s="100"/>
      <c r="O110" s="100"/>
      <c r="P110" s="100"/>
      <c r="Q110" s="100"/>
      <c r="R110" s="100"/>
      <c r="S110" s="100"/>
      <c r="T110" s="100"/>
      <c r="U110" s="100"/>
      <c r="V110" s="100"/>
      <c r="W110" s="100"/>
      <c r="X110" s="100"/>
      <c r="Y110" s="100"/>
      <c r="Z110" s="100"/>
      <c r="AA110" s="100"/>
      <c r="AB110" s="100"/>
      <c r="AC110" s="100"/>
    </row>
    <row r="111" spans="1:29" s="98" customFormat="1">
      <c r="A111" s="100"/>
      <c r="B111" s="100"/>
      <c r="C111" s="100"/>
      <c r="D111" s="100"/>
      <c r="E111" s="100"/>
      <c r="F111" s="100"/>
      <c r="G111" s="100"/>
      <c r="H111" s="100"/>
      <c r="I111" s="100"/>
      <c r="J111" s="100"/>
      <c r="K111" s="100"/>
      <c r="L111" s="100"/>
      <c r="M111" s="100"/>
      <c r="N111" s="100"/>
      <c r="O111" s="100"/>
      <c r="P111" s="100"/>
      <c r="Q111" s="100"/>
      <c r="R111" s="100"/>
      <c r="S111" s="100"/>
      <c r="T111" s="100"/>
      <c r="U111" s="100"/>
      <c r="V111" s="100"/>
      <c r="W111" s="100"/>
      <c r="X111" s="100"/>
      <c r="Y111" s="100"/>
      <c r="Z111" s="100"/>
      <c r="AA111" s="100"/>
      <c r="AB111" s="100"/>
      <c r="AC111" s="100"/>
    </row>
    <row r="112" spans="1:29" s="98" customFormat="1">
      <c r="A112" s="100"/>
      <c r="B112" s="100"/>
      <c r="C112" s="100"/>
      <c r="D112" s="100"/>
      <c r="E112" s="100"/>
      <c r="F112" s="100"/>
      <c r="G112" s="100"/>
      <c r="H112" s="100"/>
      <c r="I112" s="100"/>
      <c r="J112" s="100"/>
      <c r="K112" s="100"/>
      <c r="L112" s="100"/>
      <c r="M112" s="100"/>
      <c r="N112" s="100"/>
      <c r="O112" s="100"/>
      <c r="P112" s="100"/>
      <c r="Q112" s="100"/>
      <c r="R112" s="100"/>
      <c r="S112" s="100"/>
      <c r="T112" s="100"/>
      <c r="U112" s="100"/>
      <c r="V112" s="100"/>
      <c r="W112" s="100"/>
      <c r="X112" s="100"/>
      <c r="Y112" s="100"/>
      <c r="Z112" s="100"/>
      <c r="AA112" s="100"/>
      <c r="AB112" s="100"/>
      <c r="AC112" s="100"/>
    </row>
    <row r="113" spans="1:29" s="98" customFormat="1">
      <c r="A113" s="100"/>
      <c r="B113" s="100"/>
      <c r="C113" s="100"/>
      <c r="D113" s="100"/>
      <c r="E113" s="100"/>
      <c r="F113" s="100"/>
      <c r="G113" s="100"/>
      <c r="H113" s="100"/>
      <c r="I113" s="100"/>
      <c r="J113" s="100"/>
      <c r="K113" s="100"/>
      <c r="L113" s="100"/>
      <c r="M113" s="100"/>
      <c r="N113" s="100"/>
      <c r="O113" s="100"/>
      <c r="P113" s="100"/>
      <c r="Q113" s="100"/>
      <c r="R113" s="100"/>
      <c r="S113" s="100"/>
      <c r="T113" s="100"/>
      <c r="U113" s="100"/>
      <c r="V113" s="100"/>
      <c r="W113" s="100"/>
      <c r="X113" s="100"/>
      <c r="Y113" s="100"/>
      <c r="Z113" s="100"/>
      <c r="AA113" s="100"/>
      <c r="AB113" s="100"/>
      <c r="AC113" s="100"/>
    </row>
    <row r="114" spans="1:29" s="98" customFormat="1">
      <c r="A114" s="100"/>
      <c r="B114" s="100"/>
      <c r="C114" s="100"/>
      <c r="D114" s="100"/>
      <c r="E114" s="100"/>
      <c r="F114" s="100"/>
      <c r="G114" s="100"/>
      <c r="H114" s="100"/>
      <c r="I114" s="100"/>
      <c r="J114" s="100"/>
      <c r="K114" s="100"/>
      <c r="L114" s="100"/>
      <c r="M114" s="100"/>
      <c r="N114" s="100"/>
      <c r="O114" s="100"/>
      <c r="P114" s="100"/>
      <c r="Q114" s="100"/>
      <c r="R114" s="100"/>
      <c r="S114" s="100"/>
      <c r="T114" s="100"/>
      <c r="U114" s="100"/>
      <c r="V114" s="100"/>
      <c r="W114" s="100"/>
      <c r="X114" s="100"/>
      <c r="Y114" s="100"/>
      <c r="Z114" s="100"/>
      <c r="AA114" s="100"/>
      <c r="AB114" s="100"/>
      <c r="AC114" s="100"/>
    </row>
    <row r="115" spans="1:29" s="98" customFormat="1">
      <c r="A115" s="100"/>
      <c r="B115" s="100"/>
      <c r="C115" s="100"/>
      <c r="D115" s="100"/>
      <c r="E115" s="100"/>
      <c r="F115" s="100"/>
      <c r="G115" s="100"/>
      <c r="H115" s="100"/>
      <c r="I115" s="100"/>
      <c r="J115" s="100"/>
      <c r="K115" s="100"/>
      <c r="L115" s="100"/>
      <c r="M115" s="100"/>
      <c r="N115" s="100"/>
      <c r="O115" s="100"/>
      <c r="P115" s="100"/>
      <c r="Q115" s="100"/>
      <c r="R115" s="100"/>
      <c r="S115" s="100"/>
      <c r="T115" s="100"/>
      <c r="U115" s="100"/>
      <c r="V115" s="100"/>
      <c r="W115" s="100"/>
      <c r="X115" s="100"/>
      <c r="Y115" s="100"/>
      <c r="Z115" s="100"/>
      <c r="AA115" s="100"/>
      <c r="AB115" s="100"/>
      <c r="AC115" s="100"/>
    </row>
    <row r="116" spans="1:29" s="98" customFormat="1">
      <c r="A116" s="100"/>
      <c r="B116" s="100"/>
      <c r="C116" s="100"/>
      <c r="D116" s="100"/>
      <c r="E116" s="100"/>
      <c r="F116" s="100"/>
      <c r="G116" s="100"/>
      <c r="H116" s="100"/>
      <c r="I116" s="100"/>
      <c r="J116" s="100"/>
      <c r="K116" s="100"/>
      <c r="L116" s="100"/>
      <c r="M116" s="100"/>
      <c r="N116" s="100"/>
      <c r="O116" s="100"/>
      <c r="P116" s="100"/>
      <c r="Q116" s="100"/>
      <c r="R116" s="100"/>
      <c r="S116" s="100"/>
      <c r="T116" s="100"/>
      <c r="U116" s="100"/>
      <c r="V116" s="100"/>
      <c r="W116" s="100"/>
      <c r="X116" s="100"/>
      <c r="Y116" s="100"/>
      <c r="Z116" s="100"/>
      <c r="AA116" s="100"/>
      <c r="AB116" s="100"/>
      <c r="AC116" s="100"/>
    </row>
    <row r="117" spans="1:29" s="98" customFormat="1">
      <c r="A117" s="100"/>
      <c r="B117" s="100"/>
      <c r="C117" s="100"/>
      <c r="D117" s="100"/>
      <c r="E117" s="100"/>
      <c r="F117" s="100"/>
      <c r="G117" s="100"/>
      <c r="H117" s="100"/>
      <c r="I117" s="100"/>
      <c r="J117" s="100"/>
      <c r="K117" s="100"/>
      <c r="L117" s="100"/>
      <c r="M117" s="100"/>
      <c r="N117" s="100"/>
      <c r="O117" s="100"/>
      <c r="P117" s="100"/>
      <c r="Q117" s="100"/>
      <c r="R117" s="100"/>
      <c r="S117" s="100"/>
      <c r="T117" s="100"/>
      <c r="U117" s="100"/>
      <c r="V117" s="100"/>
      <c r="W117" s="100"/>
      <c r="X117" s="100"/>
      <c r="Y117" s="100"/>
      <c r="Z117" s="100"/>
      <c r="AA117" s="100"/>
      <c r="AB117" s="100"/>
      <c r="AC117" s="100"/>
    </row>
    <row r="118" spans="1:29" s="98" customFormat="1">
      <c r="A118" s="100"/>
      <c r="B118" s="100"/>
      <c r="C118" s="100"/>
      <c r="D118" s="100"/>
      <c r="E118" s="100"/>
      <c r="F118" s="100"/>
      <c r="G118" s="100"/>
      <c r="H118" s="100"/>
      <c r="I118" s="100"/>
      <c r="J118" s="100"/>
      <c r="K118" s="100"/>
      <c r="L118" s="100"/>
      <c r="M118" s="100"/>
      <c r="N118" s="100"/>
      <c r="O118" s="100"/>
      <c r="P118" s="100"/>
      <c r="Q118" s="100"/>
      <c r="R118" s="100"/>
      <c r="S118" s="100"/>
      <c r="T118" s="100"/>
      <c r="U118" s="100"/>
      <c r="V118" s="100"/>
      <c r="W118" s="100"/>
      <c r="X118" s="100"/>
      <c r="Y118" s="100"/>
      <c r="Z118" s="100"/>
      <c r="AA118" s="100"/>
      <c r="AB118" s="100"/>
      <c r="AC118" s="100"/>
    </row>
    <row r="119" spans="1:29" s="98" customFormat="1">
      <c r="A119" s="100"/>
      <c r="B119" s="100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100"/>
      <c r="AB119" s="100"/>
      <c r="AC119" s="100"/>
    </row>
    <row r="120" spans="1:29" s="98" customFormat="1">
      <c r="A120" s="100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100"/>
      <c r="AB120" s="100"/>
      <c r="AC120" s="100"/>
    </row>
    <row r="121" spans="1:29" s="98" customFormat="1">
      <c r="A121" s="100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100"/>
      <c r="AB121" s="100"/>
      <c r="AC121" s="100"/>
    </row>
    <row r="122" spans="1:29" s="98" customFormat="1">
      <c r="A122" s="100"/>
      <c r="B122" s="100"/>
      <c r="C122" s="100"/>
      <c r="D122" s="100"/>
      <c r="E122" s="100"/>
      <c r="F122" s="100"/>
      <c r="G122" s="100"/>
      <c r="H122" s="100"/>
      <c r="I122" s="100"/>
      <c r="J122" s="100"/>
      <c r="K122" s="100"/>
      <c r="L122" s="100"/>
      <c r="M122" s="100"/>
      <c r="N122" s="100"/>
      <c r="O122" s="100"/>
      <c r="P122" s="100"/>
      <c r="Q122" s="100"/>
      <c r="R122" s="100"/>
      <c r="S122" s="100"/>
      <c r="T122" s="100"/>
      <c r="U122" s="100"/>
      <c r="V122" s="100"/>
      <c r="W122" s="100"/>
      <c r="X122" s="100"/>
      <c r="Y122" s="100"/>
      <c r="Z122" s="100"/>
      <c r="AA122" s="100"/>
      <c r="AB122" s="100"/>
      <c r="AC122" s="100"/>
    </row>
    <row r="123" spans="1:29" s="98" customFormat="1">
      <c r="A123" s="100"/>
      <c r="B123" s="100"/>
      <c r="C123" s="100"/>
      <c r="D123" s="100"/>
      <c r="E123" s="100"/>
      <c r="F123" s="100"/>
      <c r="G123" s="100"/>
      <c r="H123" s="100"/>
      <c r="I123" s="100"/>
      <c r="J123" s="100"/>
      <c r="K123" s="100"/>
      <c r="L123" s="100"/>
      <c r="M123" s="100"/>
      <c r="N123" s="100"/>
      <c r="O123" s="100"/>
      <c r="P123" s="100"/>
      <c r="Q123" s="100"/>
      <c r="R123" s="100"/>
      <c r="S123" s="100"/>
      <c r="T123" s="100"/>
      <c r="U123" s="100"/>
      <c r="V123" s="100"/>
      <c r="W123" s="100"/>
      <c r="X123" s="100"/>
      <c r="Y123" s="100"/>
      <c r="Z123" s="100"/>
      <c r="AA123" s="100"/>
      <c r="AB123" s="100"/>
      <c r="AC123" s="100"/>
    </row>
    <row r="124" spans="1:29" s="98" customFormat="1">
      <c r="A124" s="100"/>
      <c r="B124" s="100"/>
      <c r="C124" s="100"/>
      <c r="D124" s="100"/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100"/>
      <c r="X124" s="100"/>
      <c r="Y124" s="100"/>
      <c r="Z124" s="100"/>
      <c r="AA124" s="100"/>
      <c r="AB124" s="100"/>
      <c r="AC124" s="100"/>
    </row>
    <row r="125" spans="1:29" s="98" customFormat="1">
      <c r="A125" s="100"/>
      <c r="B125" s="100"/>
      <c r="C125" s="100"/>
      <c r="D125" s="100"/>
      <c r="E125" s="100"/>
      <c r="F125" s="100"/>
      <c r="G125" s="100"/>
      <c r="H125" s="100"/>
      <c r="I125" s="100"/>
      <c r="J125" s="100"/>
      <c r="K125" s="100"/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00"/>
      <c r="W125" s="100"/>
      <c r="X125" s="100"/>
      <c r="Y125" s="100"/>
      <c r="Z125" s="100"/>
      <c r="AA125" s="100"/>
      <c r="AB125" s="100"/>
      <c r="AC125" s="100"/>
    </row>
    <row r="126" spans="1:29" s="98" customFormat="1">
      <c r="A126" s="100"/>
      <c r="B126" s="100"/>
      <c r="C126" s="100"/>
      <c r="D126" s="100"/>
      <c r="E126" s="100"/>
      <c r="F126" s="100"/>
      <c r="G126" s="100"/>
      <c r="H126" s="100"/>
      <c r="I126" s="100"/>
      <c r="J126" s="100"/>
      <c r="K126" s="100"/>
      <c r="L126" s="100"/>
      <c r="M126" s="100"/>
      <c r="N126" s="100"/>
      <c r="O126" s="100"/>
      <c r="P126" s="100"/>
      <c r="Q126" s="100"/>
      <c r="R126" s="100"/>
      <c r="S126" s="100"/>
      <c r="T126" s="100"/>
      <c r="U126" s="100"/>
      <c r="V126" s="100"/>
      <c r="W126" s="100"/>
      <c r="X126" s="100"/>
      <c r="Y126" s="100"/>
      <c r="Z126" s="100"/>
      <c r="AA126" s="100"/>
      <c r="AB126" s="100"/>
      <c r="AC126" s="100"/>
    </row>
    <row r="127" spans="1:29" s="98" customFormat="1">
      <c r="A127" s="100"/>
      <c r="B127" s="100"/>
      <c r="C127" s="100"/>
      <c r="D127" s="100"/>
      <c r="E127" s="100"/>
      <c r="F127" s="100"/>
      <c r="G127" s="100"/>
      <c r="H127" s="100"/>
      <c r="I127" s="100"/>
      <c r="J127" s="100"/>
      <c r="K127" s="100"/>
      <c r="L127" s="100"/>
      <c r="M127" s="100"/>
      <c r="N127" s="100"/>
      <c r="O127" s="100"/>
      <c r="P127" s="100"/>
      <c r="Q127" s="100"/>
      <c r="R127" s="100"/>
      <c r="S127" s="100"/>
      <c r="T127" s="100"/>
      <c r="U127" s="100"/>
      <c r="V127" s="100"/>
      <c r="W127" s="100"/>
      <c r="X127" s="100"/>
      <c r="Y127" s="100"/>
      <c r="Z127" s="100"/>
      <c r="AA127" s="100"/>
      <c r="AB127" s="100"/>
      <c r="AC127" s="100"/>
    </row>
    <row r="128" spans="1:29" s="98" customFormat="1">
      <c r="A128" s="100"/>
      <c r="B128" s="100"/>
      <c r="C128" s="100"/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0"/>
      <c r="Z128" s="100"/>
      <c r="AA128" s="100"/>
      <c r="AB128" s="100"/>
      <c r="AC128" s="100"/>
    </row>
    <row r="129" spans="1:29" s="98" customFormat="1">
      <c r="A129" s="100"/>
      <c r="B129" s="100"/>
      <c r="C129" s="100"/>
      <c r="D129" s="100"/>
      <c r="E129" s="100"/>
      <c r="F129" s="100"/>
      <c r="G129" s="100"/>
      <c r="H129" s="100"/>
      <c r="I129" s="100"/>
      <c r="J129" s="100"/>
      <c r="K129" s="100"/>
      <c r="L129" s="100"/>
      <c r="M129" s="100"/>
      <c r="N129" s="100"/>
      <c r="O129" s="100"/>
      <c r="P129" s="100"/>
      <c r="Q129" s="100"/>
      <c r="R129" s="100"/>
      <c r="S129" s="100"/>
      <c r="T129" s="100"/>
      <c r="U129" s="100"/>
      <c r="V129" s="100"/>
      <c r="W129" s="100"/>
      <c r="X129" s="100"/>
      <c r="Y129" s="100"/>
      <c r="Z129" s="100"/>
      <c r="AA129" s="100"/>
      <c r="AB129" s="100"/>
      <c r="AC129" s="100"/>
    </row>
    <row r="130" spans="1:29" s="98" customFormat="1">
      <c r="A130" s="100"/>
      <c r="B130" s="100"/>
      <c r="C130" s="100"/>
      <c r="D130" s="100"/>
      <c r="E130" s="100"/>
      <c r="F130" s="100"/>
      <c r="G130" s="100"/>
      <c r="H130" s="100"/>
      <c r="I130" s="100"/>
      <c r="J130" s="100"/>
      <c r="K130" s="100"/>
      <c r="L130" s="100"/>
      <c r="M130" s="100"/>
      <c r="N130" s="100"/>
      <c r="O130" s="100"/>
      <c r="P130" s="100"/>
      <c r="Q130" s="100"/>
      <c r="R130" s="100"/>
      <c r="S130" s="100"/>
      <c r="T130" s="100"/>
      <c r="U130" s="100"/>
      <c r="V130" s="100"/>
      <c r="W130" s="100"/>
      <c r="X130" s="100"/>
      <c r="Y130" s="100"/>
      <c r="Z130" s="100"/>
      <c r="AA130" s="100"/>
      <c r="AB130" s="100"/>
      <c r="AC130" s="100"/>
    </row>
    <row r="131" spans="1:29" s="98" customFormat="1">
      <c r="A131" s="100"/>
      <c r="B131" s="100"/>
      <c r="C131" s="100"/>
      <c r="D131" s="100"/>
      <c r="E131" s="100"/>
      <c r="F131" s="100"/>
      <c r="G131" s="100"/>
      <c r="H131" s="100"/>
      <c r="I131" s="100"/>
      <c r="J131" s="100"/>
      <c r="K131" s="100"/>
      <c r="L131" s="100"/>
      <c r="M131" s="100"/>
      <c r="N131" s="100"/>
      <c r="O131" s="100"/>
      <c r="P131" s="100"/>
      <c r="Q131" s="100"/>
      <c r="R131" s="100"/>
      <c r="S131" s="100"/>
      <c r="T131" s="100"/>
      <c r="U131" s="100"/>
      <c r="V131" s="100"/>
      <c r="W131" s="100"/>
      <c r="X131" s="100"/>
      <c r="Y131" s="100"/>
      <c r="Z131" s="100"/>
      <c r="AA131" s="100"/>
      <c r="AB131" s="100"/>
      <c r="AC131" s="100"/>
    </row>
    <row r="132" spans="1:29" s="98" customFormat="1">
      <c r="A132" s="100"/>
      <c r="B132" s="100"/>
      <c r="C132" s="100"/>
      <c r="D132" s="100"/>
      <c r="E132" s="100"/>
      <c r="F132" s="100"/>
      <c r="G132" s="100"/>
      <c r="H132" s="100"/>
      <c r="I132" s="100"/>
      <c r="J132" s="100"/>
      <c r="K132" s="100"/>
      <c r="L132" s="100"/>
      <c r="M132" s="100"/>
      <c r="N132" s="100"/>
      <c r="O132" s="100"/>
      <c r="P132" s="100"/>
      <c r="Q132" s="100"/>
      <c r="R132" s="100"/>
      <c r="S132" s="100"/>
      <c r="T132" s="100"/>
      <c r="U132" s="100"/>
      <c r="V132" s="100"/>
      <c r="W132" s="100"/>
      <c r="X132" s="100"/>
      <c r="Y132" s="100"/>
      <c r="Z132" s="100"/>
      <c r="AA132" s="100"/>
      <c r="AB132" s="100"/>
      <c r="AC132" s="100"/>
    </row>
    <row r="133" spans="1:29" s="98" customFormat="1">
      <c r="A133" s="100"/>
      <c r="B133" s="100"/>
      <c r="C133" s="100"/>
      <c r="D133" s="100"/>
      <c r="E133" s="100"/>
      <c r="F133" s="100"/>
      <c r="G133" s="100"/>
      <c r="H133" s="100"/>
      <c r="I133" s="100"/>
      <c r="J133" s="100"/>
      <c r="K133" s="100"/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100"/>
      <c r="X133" s="100"/>
      <c r="Y133" s="100"/>
      <c r="Z133" s="100"/>
      <c r="AA133" s="100"/>
      <c r="AB133" s="100"/>
      <c r="AC133" s="100"/>
    </row>
    <row r="134" spans="1:29" s="98" customFormat="1">
      <c r="A134" s="100"/>
      <c r="B134" s="100"/>
      <c r="C134" s="100"/>
      <c r="D134" s="100"/>
      <c r="E134" s="100"/>
      <c r="F134" s="100"/>
      <c r="G134" s="100"/>
      <c r="H134" s="100"/>
      <c r="I134" s="100"/>
      <c r="J134" s="100"/>
      <c r="K134" s="100"/>
      <c r="L134" s="100"/>
      <c r="M134" s="100"/>
      <c r="N134" s="100"/>
      <c r="O134" s="100"/>
      <c r="P134" s="100"/>
      <c r="Q134" s="100"/>
      <c r="R134" s="100"/>
      <c r="S134" s="100"/>
      <c r="T134" s="100"/>
      <c r="U134" s="100"/>
      <c r="V134" s="100"/>
      <c r="W134" s="100"/>
      <c r="X134" s="100"/>
      <c r="Y134" s="100"/>
      <c r="Z134" s="100"/>
      <c r="AA134" s="100"/>
      <c r="AB134" s="100"/>
      <c r="AC134" s="100"/>
    </row>
    <row r="135" spans="1:29" s="98" customFormat="1">
      <c r="A135" s="100"/>
      <c r="B135" s="100"/>
      <c r="C135" s="100"/>
      <c r="D135" s="100"/>
      <c r="E135" s="100"/>
      <c r="F135" s="100"/>
      <c r="G135" s="100"/>
      <c r="H135" s="100"/>
      <c r="I135" s="100"/>
      <c r="J135" s="100"/>
      <c r="K135" s="100"/>
      <c r="L135" s="100"/>
      <c r="M135" s="100"/>
      <c r="N135" s="100"/>
      <c r="O135" s="100"/>
      <c r="P135" s="100"/>
      <c r="Q135" s="100"/>
      <c r="R135" s="100"/>
      <c r="S135" s="100"/>
      <c r="T135" s="100"/>
      <c r="U135" s="100"/>
      <c r="V135" s="100"/>
      <c r="W135" s="100"/>
      <c r="X135" s="100"/>
      <c r="Y135" s="100"/>
      <c r="Z135" s="100"/>
      <c r="AA135" s="100"/>
      <c r="AB135" s="100"/>
      <c r="AC135" s="100"/>
    </row>
    <row r="136" spans="1:29" s="98" customFormat="1">
      <c r="A136" s="100"/>
      <c r="B136" s="100"/>
      <c r="C136" s="100"/>
      <c r="D136" s="100"/>
      <c r="E136" s="100"/>
      <c r="F136" s="100"/>
      <c r="G136" s="100"/>
      <c r="H136" s="100"/>
      <c r="I136" s="100"/>
      <c r="J136" s="100"/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0"/>
      <c r="X136" s="100"/>
      <c r="Y136" s="100"/>
      <c r="Z136" s="100"/>
      <c r="AA136" s="100"/>
      <c r="AB136" s="100"/>
      <c r="AC136" s="100"/>
    </row>
    <row r="137" spans="1:29" s="98" customFormat="1">
      <c r="A137" s="100"/>
      <c r="B137" s="100"/>
      <c r="C137" s="100"/>
      <c r="D137" s="100"/>
      <c r="E137" s="100"/>
      <c r="F137" s="100"/>
      <c r="G137" s="100"/>
      <c r="H137" s="100"/>
      <c r="I137" s="100"/>
      <c r="J137" s="100"/>
      <c r="K137" s="100"/>
      <c r="L137" s="100"/>
      <c r="M137" s="100"/>
      <c r="N137" s="100"/>
      <c r="O137" s="100"/>
      <c r="P137" s="100"/>
      <c r="Q137" s="100"/>
      <c r="R137" s="100"/>
      <c r="S137" s="100"/>
      <c r="T137" s="100"/>
      <c r="U137" s="100"/>
      <c r="V137" s="100"/>
      <c r="W137" s="100"/>
      <c r="X137" s="100"/>
      <c r="Y137" s="100"/>
      <c r="Z137" s="100"/>
      <c r="AA137" s="100"/>
      <c r="AB137" s="100"/>
      <c r="AC137" s="100"/>
    </row>
    <row r="138" spans="1:29">
      <c r="A138" s="99"/>
      <c r="B138" s="99"/>
      <c r="C138" s="99"/>
      <c r="D138" s="99"/>
      <c r="E138" s="99"/>
      <c r="F138" s="99"/>
      <c r="G138" s="99"/>
      <c r="H138" s="99"/>
      <c r="I138" s="99"/>
      <c r="J138" s="99"/>
      <c r="K138" s="99"/>
      <c r="L138" s="99"/>
      <c r="M138" s="99"/>
      <c r="N138" s="99"/>
      <c r="O138" s="99"/>
      <c r="P138" s="99"/>
      <c r="Q138" s="99"/>
      <c r="R138" s="99"/>
      <c r="S138" s="99"/>
      <c r="T138" s="99"/>
      <c r="U138" s="99"/>
      <c r="V138" s="99"/>
      <c r="W138" s="99"/>
      <c r="X138" s="99"/>
      <c r="Y138" s="99"/>
      <c r="Z138" s="99"/>
      <c r="AA138" s="99"/>
      <c r="AB138" s="99"/>
      <c r="AC138" s="99"/>
    </row>
    <row r="139" spans="1:29">
      <c r="A139" s="99"/>
      <c r="B139" s="99"/>
      <c r="C139" s="99"/>
      <c r="D139" s="99"/>
      <c r="E139" s="99"/>
      <c r="F139" s="99"/>
      <c r="G139" s="99"/>
      <c r="H139" s="99"/>
      <c r="I139" s="99"/>
      <c r="J139" s="99"/>
      <c r="K139" s="99"/>
      <c r="L139" s="99"/>
      <c r="M139" s="99"/>
      <c r="N139" s="99"/>
      <c r="O139" s="99"/>
      <c r="P139" s="99"/>
      <c r="Q139" s="99"/>
      <c r="R139" s="99"/>
      <c r="S139" s="99"/>
      <c r="T139" s="99"/>
      <c r="U139" s="99"/>
      <c r="V139" s="99"/>
      <c r="W139" s="99"/>
      <c r="X139" s="99"/>
      <c r="Y139" s="99"/>
      <c r="Z139" s="99"/>
      <c r="AA139" s="99"/>
      <c r="AB139" s="99"/>
      <c r="AC139" s="99"/>
    </row>
    <row r="140" spans="1:29" s="1" customFormat="1" ht="6.95" customHeight="1">
      <c r="A140" s="110"/>
      <c r="B140" s="139"/>
      <c r="C140" s="140"/>
      <c r="D140" s="140"/>
      <c r="E140" s="140"/>
      <c r="F140" s="140"/>
      <c r="G140" s="140"/>
      <c r="H140" s="140"/>
      <c r="I140" s="140"/>
      <c r="J140" s="140"/>
      <c r="K140" s="140"/>
      <c r="L140" s="140"/>
      <c r="M140" s="140"/>
      <c r="N140" s="140"/>
      <c r="O140" s="140"/>
      <c r="P140" s="140"/>
      <c r="Q140" s="140"/>
      <c r="R140" s="141"/>
      <c r="S140" s="110"/>
      <c r="T140" s="110"/>
      <c r="U140" s="110"/>
      <c r="V140" s="110"/>
      <c r="W140" s="110"/>
      <c r="X140" s="110"/>
      <c r="Y140" s="110"/>
      <c r="Z140" s="110"/>
      <c r="AA140" s="110"/>
      <c r="AB140" s="110"/>
      <c r="AC140" s="110"/>
    </row>
    <row r="141" spans="1:29" s="1" customFormat="1" ht="36.950000000000003" customHeight="1">
      <c r="A141" s="110"/>
      <c r="B141" s="111"/>
      <c r="C141" s="238" t="s">
        <v>106</v>
      </c>
      <c r="D141" s="243"/>
      <c r="E141" s="243"/>
      <c r="F141" s="243"/>
      <c r="G141" s="243"/>
      <c r="H141" s="243"/>
      <c r="I141" s="243"/>
      <c r="J141" s="243"/>
      <c r="K141" s="243"/>
      <c r="L141" s="243"/>
      <c r="M141" s="243"/>
      <c r="N141" s="243"/>
      <c r="O141" s="243"/>
      <c r="P141" s="243"/>
      <c r="Q141" s="243"/>
      <c r="R141" s="114"/>
      <c r="S141" s="110"/>
      <c r="T141" s="110"/>
      <c r="U141" s="110"/>
      <c r="V141" s="110"/>
      <c r="W141" s="110"/>
      <c r="X141" s="110"/>
      <c r="Y141" s="110"/>
      <c r="Z141" s="110"/>
      <c r="AA141" s="110"/>
      <c r="AB141" s="110"/>
      <c r="AC141" s="110"/>
    </row>
    <row r="142" spans="1:29" s="1" customFormat="1" ht="6.95" customHeight="1">
      <c r="A142" s="110"/>
      <c r="B142" s="111"/>
      <c r="C142" s="112"/>
      <c r="D142" s="112"/>
      <c r="E142" s="112"/>
      <c r="F142" s="112"/>
      <c r="G142" s="112"/>
      <c r="H142" s="112"/>
      <c r="I142" s="112"/>
      <c r="J142" s="112"/>
      <c r="K142" s="112"/>
      <c r="L142" s="112"/>
      <c r="M142" s="112"/>
      <c r="N142" s="112"/>
      <c r="O142" s="112"/>
      <c r="P142" s="112"/>
      <c r="Q142" s="112"/>
      <c r="R142" s="114"/>
      <c r="S142" s="110"/>
      <c r="T142" s="110"/>
      <c r="U142" s="110"/>
      <c r="V142" s="110"/>
      <c r="W142" s="110"/>
      <c r="X142" s="110"/>
      <c r="Y142" s="110"/>
      <c r="Z142" s="110"/>
      <c r="AA142" s="110"/>
      <c r="AB142" s="110"/>
      <c r="AC142" s="110"/>
    </row>
    <row r="143" spans="1:29" s="1" customFormat="1" ht="30" customHeight="1">
      <c r="A143" s="110"/>
      <c r="B143" s="111"/>
      <c r="C143" s="109" t="s">
        <v>17</v>
      </c>
      <c r="D143" s="112"/>
      <c r="E143" s="112"/>
      <c r="F143" s="240" t="str">
        <f>F6</f>
        <v>ZŠ Křídlovická - Venkovní žaluzie</v>
      </c>
      <c r="G143" s="241"/>
      <c r="H143" s="241"/>
      <c r="I143" s="241"/>
      <c r="J143" s="241"/>
      <c r="K143" s="241"/>
      <c r="L143" s="241"/>
      <c r="M143" s="241"/>
      <c r="N143" s="241"/>
      <c r="O143" s="241"/>
      <c r="P143" s="241"/>
      <c r="Q143" s="112"/>
      <c r="R143" s="114"/>
      <c r="S143" s="110"/>
      <c r="T143" s="110"/>
      <c r="U143" s="110"/>
      <c r="V143" s="110"/>
      <c r="W143" s="110"/>
      <c r="X143" s="110"/>
      <c r="Y143" s="110"/>
      <c r="Z143" s="110"/>
      <c r="AA143" s="110"/>
      <c r="AB143" s="110"/>
      <c r="AC143" s="110"/>
    </row>
    <row r="144" spans="1:29" s="1" customFormat="1" ht="36.950000000000003" customHeight="1">
      <c r="A144" s="110"/>
      <c r="B144" s="111"/>
      <c r="C144" s="142" t="s">
        <v>91</v>
      </c>
      <c r="D144" s="112"/>
      <c r="E144" s="112"/>
      <c r="F144" s="252" t="str">
        <f>F7</f>
        <v>2018/1-134 - ZŠ Křidlovická budova A jižní strana</v>
      </c>
      <c r="G144" s="243"/>
      <c r="H144" s="243"/>
      <c r="I144" s="243"/>
      <c r="J144" s="243"/>
      <c r="K144" s="243"/>
      <c r="L144" s="243"/>
      <c r="M144" s="243"/>
      <c r="N144" s="243"/>
      <c r="O144" s="243"/>
      <c r="P144" s="243"/>
      <c r="Q144" s="112"/>
      <c r="R144" s="114"/>
      <c r="S144" s="110"/>
      <c r="T144" s="110"/>
      <c r="U144" s="110"/>
      <c r="V144" s="110"/>
      <c r="W144" s="110"/>
      <c r="X144" s="110"/>
      <c r="Y144" s="110"/>
      <c r="Z144" s="110"/>
      <c r="AA144" s="110"/>
      <c r="AB144" s="110"/>
      <c r="AC144" s="110"/>
    </row>
    <row r="145" spans="1:65" s="1" customFormat="1" ht="6.95" customHeight="1">
      <c r="A145" s="110"/>
      <c r="B145" s="111"/>
      <c r="C145" s="112"/>
      <c r="D145" s="112"/>
      <c r="E145" s="112"/>
      <c r="F145" s="112"/>
      <c r="G145" s="112"/>
      <c r="H145" s="112"/>
      <c r="I145" s="112"/>
      <c r="J145" s="112"/>
      <c r="K145" s="112"/>
      <c r="L145" s="112"/>
      <c r="M145" s="112"/>
      <c r="N145" s="112"/>
      <c r="O145" s="112"/>
      <c r="P145" s="112"/>
      <c r="Q145" s="112"/>
      <c r="R145" s="114"/>
      <c r="S145" s="110"/>
      <c r="T145" s="110"/>
      <c r="U145" s="110"/>
      <c r="V145" s="110"/>
      <c r="W145" s="110"/>
      <c r="X145" s="110"/>
      <c r="Y145" s="110"/>
      <c r="Z145" s="110"/>
      <c r="AA145" s="110"/>
      <c r="AB145" s="110"/>
      <c r="AC145" s="110"/>
    </row>
    <row r="146" spans="1:65" s="1" customFormat="1" ht="18" customHeight="1">
      <c r="A146" s="110"/>
      <c r="B146" s="111"/>
      <c r="C146" s="109" t="s">
        <v>21</v>
      </c>
      <c r="D146" s="112"/>
      <c r="E146" s="112"/>
      <c r="F146" s="115" t="str">
        <f>F9</f>
        <v>Brno ul Křídlovická</v>
      </c>
      <c r="G146" s="112"/>
      <c r="H146" s="112"/>
      <c r="I146" s="112"/>
      <c r="J146" s="112"/>
      <c r="K146" s="109" t="s">
        <v>23</v>
      </c>
      <c r="L146" s="112"/>
      <c r="M146" s="244" t="str">
        <f>IF(O9="","",O9)</f>
        <v>19. 6. 2018</v>
      </c>
      <c r="N146" s="244"/>
      <c r="O146" s="244"/>
      <c r="P146" s="244"/>
      <c r="Q146" s="112"/>
      <c r="R146" s="114"/>
      <c r="S146" s="110"/>
      <c r="T146" s="110"/>
      <c r="U146" s="110"/>
      <c r="V146" s="110"/>
      <c r="W146" s="110"/>
      <c r="X146" s="110"/>
      <c r="Y146" s="110"/>
      <c r="Z146" s="110"/>
      <c r="AA146" s="110"/>
      <c r="AB146" s="110"/>
      <c r="AC146" s="110"/>
    </row>
    <row r="147" spans="1:65" s="1" customFormat="1" ht="6.95" customHeight="1">
      <c r="A147" s="110"/>
      <c r="B147" s="111"/>
      <c r="C147" s="112"/>
      <c r="D147" s="112"/>
      <c r="E147" s="112"/>
      <c r="F147" s="112"/>
      <c r="G147" s="112"/>
      <c r="H147" s="112"/>
      <c r="I147" s="112"/>
      <c r="J147" s="112"/>
      <c r="K147" s="112"/>
      <c r="L147" s="112"/>
      <c r="M147" s="112"/>
      <c r="N147" s="112"/>
      <c r="O147" s="112"/>
      <c r="P147" s="112"/>
      <c r="Q147" s="112"/>
      <c r="R147" s="114"/>
      <c r="S147" s="110"/>
      <c r="T147" s="110"/>
      <c r="U147" s="110"/>
      <c r="V147" s="110"/>
      <c r="W147" s="110"/>
      <c r="X147" s="110"/>
      <c r="Y147" s="110"/>
      <c r="Z147" s="110"/>
      <c r="AA147" s="110"/>
      <c r="AB147" s="110"/>
      <c r="AC147" s="110"/>
    </row>
    <row r="148" spans="1:65" s="1" customFormat="1" ht="15">
      <c r="A148" s="110"/>
      <c r="B148" s="111"/>
      <c r="C148" s="109" t="s">
        <v>25</v>
      </c>
      <c r="D148" s="112"/>
      <c r="E148" s="112"/>
      <c r="F148" s="115" t="str">
        <f>E12</f>
        <v>Město Brno - střed</v>
      </c>
      <c r="G148" s="112"/>
      <c r="H148" s="112"/>
      <c r="I148" s="112"/>
      <c r="J148" s="112"/>
      <c r="K148" s="109" t="s">
        <v>31</v>
      </c>
      <c r="L148" s="112"/>
      <c r="M148" s="245" t="str">
        <f>E18</f>
        <v xml:space="preserve"> </v>
      </c>
      <c r="N148" s="245"/>
      <c r="O148" s="245"/>
      <c r="P148" s="245"/>
      <c r="Q148" s="245"/>
      <c r="R148" s="114"/>
      <c r="S148" s="110"/>
      <c r="T148" s="110"/>
      <c r="U148" s="110"/>
      <c r="V148" s="110"/>
      <c r="W148" s="110"/>
      <c r="X148" s="110"/>
      <c r="Y148" s="110"/>
      <c r="Z148" s="110"/>
      <c r="AA148" s="110"/>
      <c r="AB148" s="110"/>
      <c r="AC148" s="110"/>
    </row>
    <row r="149" spans="1:65" s="1" customFormat="1" ht="14.45" customHeight="1">
      <c r="A149" s="110"/>
      <c r="B149" s="111"/>
      <c r="C149" s="109" t="s">
        <v>29</v>
      </c>
      <c r="D149" s="112"/>
      <c r="E149" s="112"/>
      <c r="F149" s="115" t="str">
        <f>IF(E15="","",E15)</f>
        <v xml:space="preserve"> </v>
      </c>
      <c r="G149" s="112"/>
      <c r="H149" s="112"/>
      <c r="I149" s="112"/>
      <c r="J149" s="112"/>
      <c r="K149" s="109" t="s">
        <v>33</v>
      </c>
      <c r="L149" s="112"/>
      <c r="M149" s="245" t="str">
        <f>E21</f>
        <v xml:space="preserve"> </v>
      </c>
      <c r="N149" s="245"/>
      <c r="O149" s="245"/>
      <c r="P149" s="245"/>
      <c r="Q149" s="245"/>
      <c r="R149" s="114"/>
      <c r="S149" s="110"/>
      <c r="T149" s="110"/>
      <c r="U149" s="110"/>
      <c r="V149" s="110"/>
      <c r="W149" s="110"/>
      <c r="X149" s="110"/>
      <c r="Y149" s="110"/>
      <c r="Z149" s="110"/>
      <c r="AA149" s="110"/>
      <c r="AB149" s="110"/>
      <c r="AC149" s="110"/>
    </row>
    <row r="150" spans="1:65" s="1" customFormat="1" ht="10.35" customHeight="1">
      <c r="A150" s="110"/>
      <c r="B150" s="111"/>
      <c r="C150" s="112"/>
      <c r="D150" s="112"/>
      <c r="E150" s="112"/>
      <c r="F150" s="112"/>
      <c r="G150" s="112"/>
      <c r="H150" s="112"/>
      <c r="I150" s="112"/>
      <c r="J150" s="112"/>
      <c r="K150" s="112"/>
      <c r="L150" s="112"/>
      <c r="M150" s="112"/>
      <c r="N150" s="112"/>
      <c r="O150" s="112"/>
      <c r="P150" s="112"/>
      <c r="Q150" s="112"/>
      <c r="R150" s="114"/>
      <c r="S150" s="110"/>
      <c r="T150" s="110"/>
      <c r="U150" s="110"/>
      <c r="V150" s="110"/>
      <c r="W150" s="110"/>
      <c r="X150" s="110"/>
      <c r="Y150" s="110"/>
      <c r="Z150" s="110"/>
      <c r="AA150" s="110"/>
      <c r="AB150" s="110"/>
      <c r="AC150" s="110"/>
    </row>
    <row r="151" spans="1:65" s="8" customFormat="1" ht="29.25" customHeight="1">
      <c r="A151" s="164"/>
      <c r="B151" s="160"/>
      <c r="C151" s="161" t="s">
        <v>107</v>
      </c>
      <c r="D151" s="162" t="s">
        <v>108</v>
      </c>
      <c r="E151" s="162" t="s">
        <v>56</v>
      </c>
      <c r="F151" s="264" t="s">
        <v>109</v>
      </c>
      <c r="G151" s="264"/>
      <c r="H151" s="264"/>
      <c r="I151" s="264"/>
      <c r="J151" s="162" t="s">
        <v>110</v>
      </c>
      <c r="K151" s="162" t="s">
        <v>111</v>
      </c>
      <c r="L151" s="264" t="s">
        <v>112</v>
      </c>
      <c r="M151" s="264"/>
      <c r="N151" s="264" t="s">
        <v>96</v>
      </c>
      <c r="O151" s="264"/>
      <c r="P151" s="264"/>
      <c r="Q151" s="265"/>
      <c r="R151" s="163"/>
      <c r="S151" s="164"/>
      <c r="T151" s="165" t="s">
        <v>113</v>
      </c>
      <c r="U151" s="166" t="s">
        <v>38</v>
      </c>
      <c r="V151" s="166" t="s">
        <v>114</v>
      </c>
      <c r="W151" s="166" t="s">
        <v>115</v>
      </c>
      <c r="X151" s="166" t="s">
        <v>116</v>
      </c>
      <c r="Y151" s="166" t="s">
        <v>117</v>
      </c>
      <c r="Z151" s="166" t="s">
        <v>118</v>
      </c>
      <c r="AA151" s="167" t="s">
        <v>119</v>
      </c>
      <c r="AB151" s="164"/>
      <c r="AC151" s="164"/>
    </row>
    <row r="152" spans="1:65" s="1" customFormat="1" ht="29.25" customHeight="1">
      <c r="A152" s="110"/>
      <c r="B152" s="111"/>
      <c r="C152" s="168" t="s">
        <v>92</v>
      </c>
      <c r="D152" s="112"/>
      <c r="E152" s="112"/>
      <c r="F152" s="112"/>
      <c r="G152" s="112"/>
      <c r="H152" s="112"/>
      <c r="I152" s="112"/>
      <c r="J152" s="112"/>
      <c r="K152" s="112"/>
      <c r="L152" s="112"/>
      <c r="M152" s="112"/>
      <c r="N152" s="272">
        <f>BK152</f>
        <v>0</v>
      </c>
      <c r="O152" s="273"/>
      <c r="P152" s="273"/>
      <c r="Q152" s="273"/>
      <c r="R152" s="114"/>
      <c r="S152" s="110"/>
      <c r="T152" s="169"/>
      <c r="U152" s="116"/>
      <c r="V152" s="116"/>
      <c r="W152" s="170">
        <f>W153</f>
        <v>44.595999999999997</v>
      </c>
      <c r="X152" s="116"/>
      <c r="Y152" s="170">
        <f>Y153</f>
        <v>0.13833759999999998</v>
      </c>
      <c r="Z152" s="116"/>
      <c r="AA152" s="171">
        <f>AA153</f>
        <v>0</v>
      </c>
      <c r="AB152" s="110"/>
      <c r="AC152" s="110"/>
      <c r="AT152" s="17" t="s">
        <v>72</v>
      </c>
      <c r="AU152" s="17" t="s">
        <v>98</v>
      </c>
      <c r="BK152" s="78">
        <f>BK153</f>
        <v>0</v>
      </c>
    </row>
    <row r="153" spans="1:65" s="9" customFormat="1" ht="37.35" customHeight="1">
      <c r="A153" s="177"/>
      <c r="B153" s="173"/>
      <c r="C153" s="174"/>
      <c r="D153" s="175" t="s">
        <v>99</v>
      </c>
      <c r="E153" s="175"/>
      <c r="F153" s="175"/>
      <c r="G153" s="175"/>
      <c r="H153" s="175"/>
      <c r="I153" s="175"/>
      <c r="J153" s="175"/>
      <c r="K153" s="175"/>
      <c r="L153" s="175"/>
      <c r="M153" s="175"/>
      <c r="N153" s="274">
        <f>BK153</f>
        <v>0</v>
      </c>
      <c r="O153" s="257"/>
      <c r="P153" s="257"/>
      <c r="Q153" s="257"/>
      <c r="R153" s="176"/>
      <c r="S153" s="177"/>
      <c r="T153" s="178"/>
      <c r="U153" s="174"/>
      <c r="V153" s="174"/>
      <c r="W153" s="179">
        <f>W154+W156</f>
        <v>44.595999999999997</v>
      </c>
      <c r="X153" s="174"/>
      <c r="Y153" s="179">
        <f>Y154+Y156</f>
        <v>0.13833759999999998</v>
      </c>
      <c r="Z153" s="174"/>
      <c r="AA153" s="180">
        <f>AA154+AA156</f>
        <v>0</v>
      </c>
      <c r="AB153" s="177"/>
      <c r="AC153" s="177"/>
      <c r="AR153" s="79" t="s">
        <v>105</v>
      </c>
      <c r="AT153" s="80" t="s">
        <v>72</v>
      </c>
      <c r="AU153" s="80" t="s">
        <v>73</v>
      </c>
      <c r="AY153" s="79" t="s">
        <v>120</v>
      </c>
      <c r="BK153" s="81">
        <f>BK154+BK156</f>
        <v>0</v>
      </c>
    </row>
    <row r="154" spans="1:65" s="9" customFormat="1" ht="19.899999999999999" customHeight="1">
      <c r="A154" s="177"/>
      <c r="B154" s="173"/>
      <c r="C154" s="174"/>
      <c r="D154" s="184" t="s">
        <v>100</v>
      </c>
      <c r="E154" s="184"/>
      <c r="F154" s="184"/>
      <c r="G154" s="184"/>
      <c r="H154" s="184"/>
      <c r="I154" s="184"/>
      <c r="J154" s="184"/>
      <c r="K154" s="184"/>
      <c r="L154" s="184"/>
      <c r="M154" s="184"/>
      <c r="N154" s="275">
        <f>BK154</f>
        <v>0</v>
      </c>
      <c r="O154" s="276"/>
      <c r="P154" s="276"/>
      <c r="Q154" s="276"/>
      <c r="R154" s="176"/>
      <c r="S154" s="177"/>
      <c r="T154" s="178"/>
      <c r="U154" s="174"/>
      <c r="V154" s="174"/>
      <c r="W154" s="179">
        <f>W155</f>
        <v>8.5000000000000006E-2</v>
      </c>
      <c r="X154" s="174"/>
      <c r="Y154" s="179">
        <f>Y155</f>
        <v>0</v>
      </c>
      <c r="Z154" s="174"/>
      <c r="AA154" s="180">
        <f>AA155</f>
        <v>0</v>
      </c>
      <c r="AB154" s="177"/>
      <c r="AC154" s="177"/>
      <c r="AR154" s="79" t="s">
        <v>105</v>
      </c>
      <c r="AT154" s="80" t="s">
        <v>72</v>
      </c>
      <c r="AU154" s="80" t="s">
        <v>77</v>
      </c>
      <c r="AY154" s="79" t="s">
        <v>120</v>
      </c>
      <c r="BK154" s="81">
        <f>BK155</f>
        <v>0</v>
      </c>
    </row>
    <row r="155" spans="1:65" s="1" customFormat="1" ht="16.5" customHeight="1">
      <c r="A155" s="110"/>
      <c r="B155" s="111"/>
      <c r="C155" s="185" t="s">
        <v>77</v>
      </c>
      <c r="D155" s="185" t="s">
        <v>121</v>
      </c>
      <c r="E155" s="186" t="s">
        <v>122</v>
      </c>
      <c r="F155" s="266" t="s">
        <v>123</v>
      </c>
      <c r="G155" s="266"/>
      <c r="H155" s="266"/>
      <c r="I155" s="266"/>
      <c r="J155" s="187" t="s">
        <v>124</v>
      </c>
      <c r="K155" s="188">
        <v>1</v>
      </c>
      <c r="L155" s="267"/>
      <c r="M155" s="267"/>
      <c r="N155" s="268">
        <f>ROUND(L155*K155,2)</f>
        <v>0</v>
      </c>
      <c r="O155" s="268"/>
      <c r="P155" s="268"/>
      <c r="Q155" s="268"/>
      <c r="R155" s="114"/>
      <c r="S155" s="110"/>
      <c r="T155" s="189" t="s">
        <v>5</v>
      </c>
      <c r="U155" s="190" t="s">
        <v>39</v>
      </c>
      <c r="V155" s="191">
        <v>8.5000000000000006E-2</v>
      </c>
      <c r="W155" s="191">
        <f>V155*K155</f>
        <v>8.5000000000000006E-2</v>
      </c>
      <c r="X155" s="191">
        <v>0</v>
      </c>
      <c r="Y155" s="191">
        <f>X155*K155</f>
        <v>0</v>
      </c>
      <c r="Z155" s="191">
        <v>0</v>
      </c>
      <c r="AA155" s="192">
        <f>Z155*K155</f>
        <v>0</v>
      </c>
      <c r="AB155" s="110"/>
      <c r="AC155" s="110"/>
      <c r="AR155" s="17" t="s">
        <v>125</v>
      </c>
      <c r="AT155" s="17" t="s">
        <v>121</v>
      </c>
      <c r="AU155" s="17" t="s">
        <v>105</v>
      </c>
      <c r="AY155" s="17" t="s">
        <v>120</v>
      </c>
      <c r="BE155" s="82">
        <f>IF(U155="základní",N155,0)</f>
        <v>0</v>
      </c>
      <c r="BF155" s="82">
        <f>IF(U155="snížená",N155,0)</f>
        <v>0</v>
      </c>
      <c r="BG155" s="82">
        <f>IF(U155="zákl. přenesená",N155,0)</f>
        <v>0</v>
      </c>
      <c r="BH155" s="82">
        <f>IF(U155="sníž. přenesená",N155,0)</f>
        <v>0</v>
      </c>
      <c r="BI155" s="82">
        <f>IF(U155="nulová",N155,0)</f>
        <v>0</v>
      </c>
      <c r="BJ155" s="17" t="s">
        <v>77</v>
      </c>
      <c r="BK155" s="82">
        <f>ROUND(L155*K155,2)</f>
        <v>0</v>
      </c>
      <c r="BL155" s="17" t="s">
        <v>125</v>
      </c>
      <c r="BM155" s="17" t="s">
        <v>190</v>
      </c>
    </row>
    <row r="156" spans="1:65" s="9" customFormat="1" ht="29.85" customHeight="1">
      <c r="A156" s="177"/>
      <c r="B156" s="173"/>
      <c r="C156" s="174"/>
      <c r="D156" s="184" t="s">
        <v>101</v>
      </c>
      <c r="E156" s="184"/>
      <c r="F156" s="184"/>
      <c r="G156" s="184"/>
      <c r="H156" s="184"/>
      <c r="I156" s="184"/>
      <c r="J156" s="184"/>
      <c r="K156" s="184"/>
      <c r="L156" s="200"/>
      <c r="M156" s="200"/>
      <c r="N156" s="277">
        <f>BK156</f>
        <v>0</v>
      </c>
      <c r="O156" s="278"/>
      <c r="P156" s="278"/>
      <c r="Q156" s="278"/>
      <c r="R156" s="176"/>
      <c r="S156" s="177"/>
      <c r="T156" s="178"/>
      <c r="U156" s="174"/>
      <c r="V156" s="174"/>
      <c r="W156" s="179">
        <f>SUM(W157:W172)</f>
        <v>44.510999999999996</v>
      </c>
      <c r="X156" s="174"/>
      <c r="Y156" s="179">
        <f>SUM(Y157:Y172)</f>
        <v>0.13833759999999998</v>
      </c>
      <c r="Z156" s="174"/>
      <c r="AA156" s="180">
        <f>SUM(AA157:AA172)</f>
        <v>0</v>
      </c>
      <c r="AB156" s="177"/>
      <c r="AC156" s="177"/>
      <c r="AR156" s="79" t="s">
        <v>105</v>
      </c>
      <c r="AT156" s="80" t="s">
        <v>72</v>
      </c>
      <c r="AU156" s="80" t="s">
        <v>77</v>
      </c>
      <c r="AY156" s="79" t="s">
        <v>120</v>
      </c>
      <c r="BK156" s="81">
        <f>SUM(BK157:BK172)</f>
        <v>0</v>
      </c>
    </row>
    <row r="157" spans="1:65" s="1" customFormat="1" ht="63.75" customHeight="1">
      <c r="A157" s="110"/>
      <c r="B157" s="111"/>
      <c r="C157" s="185" t="s">
        <v>105</v>
      </c>
      <c r="D157" s="185" t="s">
        <v>121</v>
      </c>
      <c r="E157" s="186" t="s">
        <v>126</v>
      </c>
      <c r="F157" s="266" t="s">
        <v>191</v>
      </c>
      <c r="G157" s="266"/>
      <c r="H157" s="266"/>
      <c r="I157" s="266"/>
      <c r="J157" s="187" t="s">
        <v>127</v>
      </c>
      <c r="K157" s="188">
        <v>37</v>
      </c>
      <c r="L157" s="267"/>
      <c r="M157" s="267"/>
      <c r="N157" s="268">
        <f t="shared" ref="N157:N172" si="0">ROUND(L157*K157,2)</f>
        <v>0</v>
      </c>
      <c r="O157" s="268"/>
      <c r="P157" s="268"/>
      <c r="Q157" s="268"/>
      <c r="R157" s="114"/>
      <c r="S157" s="110"/>
      <c r="T157" s="189" t="s">
        <v>5</v>
      </c>
      <c r="U157" s="190" t="s">
        <v>39</v>
      </c>
      <c r="V157" s="191">
        <v>0.99299999999999999</v>
      </c>
      <c r="W157" s="191">
        <f t="shared" ref="W157:W172" si="1">V157*K157</f>
        <v>36.741</v>
      </c>
      <c r="X157" s="191">
        <v>0</v>
      </c>
      <c r="Y157" s="191">
        <f t="shared" ref="Y157:Y172" si="2">X157*K157</f>
        <v>0</v>
      </c>
      <c r="Z157" s="191">
        <v>0</v>
      </c>
      <c r="AA157" s="192">
        <f t="shared" ref="AA157:AA172" si="3">Z157*K157</f>
        <v>0</v>
      </c>
      <c r="AB157" s="110"/>
      <c r="AC157" s="110"/>
      <c r="AR157" s="17" t="s">
        <v>125</v>
      </c>
      <c r="AT157" s="17" t="s">
        <v>121</v>
      </c>
      <c r="AU157" s="17" t="s">
        <v>105</v>
      </c>
      <c r="AY157" s="17" t="s">
        <v>120</v>
      </c>
      <c r="BE157" s="82">
        <f t="shared" ref="BE157:BE172" si="4">IF(U157="základní",N157,0)</f>
        <v>0</v>
      </c>
      <c r="BF157" s="82">
        <f t="shared" ref="BF157:BF172" si="5">IF(U157="snížená",N157,0)</f>
        <v>0</v>
      </c>
      <c r="BG157" s="82">
        <f t="shared" ref="BG157:BG172" si="6">IF(U157="zákl. přenesená",N157,0)</f>
        <v>0</v>
      </c>
      <c r="BH157" s="82">
        <f t="shared" ref="BH157:BH172" si="7">IF(U157="sníž. přenesená",N157,0)</f>
        <v>0</v>
      </c>
      <c r="BI157" s="82">
        <f t="shared" ref="BI157:BI172" si="8">IF(U157="nulová",N157,0)</f>
        <v>0</v>
      </c>
      <c r="BJ157" s="17" t="s">
        <v>77</v>
      </c>
      <c r="BK157" s="82">
        <f t="shared" ref="BK157:BK172" si="9">ROUND(L157*K157,2)</f>
        <v>0</v>
      </c>
      <c r="BL157" s="17" t="s">
        <v>125</v>
      </c>
      <c r="BM157" s="17" t="s">
        <v>192</v>
      </c>
    </row>
    <row r="158" spans="1:65" s="1" customFormat="1" ht="25.5" customHeight="1">
      <c r="A158" s="110"/>
      <c r="B158" s="111"/>
      <c r="C158" s="193" t="s">
        <v>128</v>
      </c>
      <c r="D158" s="193" t="s">
        <v>129</v>
      </c>
      <c r="E158" s="194" t="s">
        <v>130</v>
      </c>
      <c r="F158" s="269" t="s">
        <v>193</v>
      </c>
      <c r="G158" s="269"/>
      <c r="H158" s="269"/>
      <c r="I158" s="269"/>
      <c r="J158" s="195" t="s">
        <v>127</v>
      </c>
      <c r="K158" s="196">
        <v>12</v>
      </c>
      <c r="L158" s="270"/>
      <c r="M158" s="270"/>
      <c r="N158" s="271">
        <f t="shared" si="0"/>
        <v>0</v>
      </c>
      <c r="O158" s="268"/>
      <c r="P158" s="268"/>
      <c r="Q158" s="268"/>
      <c r="R158" s="114"/>
      <c r="S158" s="110"/>
      <c r="T158" s="189" t="s">
        <v>5</v>
      </c>
      <c r="U158" s="190" t="s">
        <v>39</v>
      </c>
      <c r="V158" s="191">
        <v>0</v>
      </c>
      <c r="W158" s="191">
        <f t="shared" si="1"/>
        <v>0</v>
      </c>
      <c r="X158" s="191">
        <v>3.0000000000000001E-3</v>
      </c>
      <c r="Y158" s="191">
        <f t="shared" si="2"/>
        <v>3.6000000000000004E-2</v>
      </c>
      <c r="Z158" s="191">
        <v>0</v>
      </c>
      <c r="AA158" s="192">
        <f t="shared" si="3"/>
        <v>0</v>
      </c>
      <c r="AB158" s="110"/>
      <c r="AC158" s="110"/>
      <c r="AR158" s="17" t="s">
        <v>132</v>
      </c>
      <c r="AT158" s="17" t="s">
        <v>129</v>
      </c>
      <c r="AU158" s="17" t="s">
        <v>105</v>
      </c>
      <c r="AY158" s="17" t="s">
        <v>120</v>
      </c>
      <c r="BE158" s="82">
        <f t="shared" si="4"/>
        <v>0</v>
      </c>
      <c r="BF158" s="82">
        <f t="shared" si="5"/>
        <v>0</v>
      </c>
      <c r="BG158" s="82">
        <f t="shared" si="6"/>
        <v>0</v>
      </c>
      <c r="BH158" s="82">
        <f t="shared" si="7"/>
        <v>0</v>
      </c>
      <c r="BI158" s="82">
        <f t="shared" si="8"/>
        <v>0</v>
      </c>
      <c r="BJ158" s="17" t="s">
        <v>77</v>
      </c>
      <c r="BK158" s="82">
        <f t="shared" si="9"/>
        <v>0</v>
      </c>
      <c r="BL158" s="17" t="s">
        <v>125</v>
      </c>
      <c r="BM158" s="17" t="s">
        <v>194</v>
      </c>
    </row>
    <row r="159" spans="1:65" s="1" customFormat="1" ht="25.5" customHeight="1">
      <c r="A159" s="110"/>
      <c r="B159" s="111"/>
      <c r="C159" s="193" t="s">
        <v>133</v>
      </c>
      <c r="D159" s="193" t="s">
        <v>129</v>
      </c>
      <c r="E159" s="194" t="s">
        <v>165</v>
      </c>
      <c r="F159" s="269" t="s">
        <v>195</v>
      </c>
      <c r="G159" s="269"/>
      <c r="H159" s="269"/>
      <c r="I159" s="269"/>
      <c r="J159" s="195" t="s">
        <v>127</v>
      </c>
      <c r="K159" s="196">
        <v>24</v>
      </c>
      <c r="L159" s="270"/>
      <c r="M159" s="270"/>
      <c r="N159" s="271">
        <f t="shared" si="0"/>
        <v>0</v>
      </c>
      <c r="O159" s="268"/>
      <c r="P159" s="268"/>
      <c r="Q159" s="268"/>
      <c r="R159" s="114"/>
      <c r="S159" s="110"/>
      <c r="T159" s="189" t="s">
        <v>5</v>
      </c>
      <c r="U159" s="190" t="s">
        <v>39</v>
      </c>
      <c r="V159" s="191">
        <v>0</v>
      </c>
      <c r="W159" s="191">
        <f t="shared" si="1"/>
        <v>0</v>
      </c>
      <c r="X159" s="191">
        <v>3.0000000000000001E-3</v>
      </c>
      <c r="Y159" s="191">
        <f t="shared" si="2"/>
        <v>7.2000000000000008E-2</v>
      </c>
      <c r="Z159" s="191">
        <v>0</v>
      </c>
      <c r="AA159" s="192">
        <f t="shared" si="3"/>
        <v>0</v>
      </c>
      <c r="AB159" s="110"/>
      <c r="AC159" s="110"/>
      <c r="AR159" s="17" t="s">
        <v>132</v>
      </c>
      <c r="AT159" s="17" t="s">
        <v>129</v>
      </c>
      <c r="AU159" s="17" t="s">
        <v>105</v>
      </c>
      <c r="AY159" s="17" t="s">
        <v>120</v>
      </c>
      <c r="BE159" s="82">
        <f t="shared" si="4"/>
        <v>0</v>
      </c>
      <c r="BF159" s="82">
        <f t="shared" si="5"/>
        <v>0</v>
      </c>
      <c r="BG159" s="82">
        <f t="shared" si="6"/>
        <v>0</v>
      </c>
      <c r="BH159" s="82">
        <f t="shared" si="7"/>
        <v>0</v>
      </c>
      <c r="BI159" s="82">
        <f t="shared" si="8"/>
        <v>0</v>
      </c>
      <c r="BJ159" s="17" t="s">
        <v>77</v>
      </c>
      <c r="BK159" s="82">
        <f t="shared" si="9"/>
        <v>0</v>
      </c>
      <c r="BL159" s="17" t="s">
        <v>125</v>
      </c>
      <c r="BM159" s="17" t="s">
        <v>196</v>
      </c>
    </row>
    <row r="160" spans="1:65" s="1" customFormat="1" ht="25.5" customHeight="1">
      <c r="A160" s="110"/>
      <c r="B160" s="111"/>
      <c r="C160" s="193" t="s">
        <v>134</v>
      </c>
      <c r="D160" s="193" t="s">
        <v>129</v>
      </c>
      <c r="E160" s="194" t="s">
        <v>197</v>
      </c>
      <c r="F160" s="269" t="s">
        <v>198</v>
      </c>
      <c r="G160" s="269"/>
      <c r="H160" s="269"/>
      <c r="I160" s="269"/>
      <c r="J160" s="195" t="s">
        <v>127</v>
      </c>
      <c r="K160" s="196">
        <v>1</v>
      </c>
      <c r="L160" s="270"/>
      <c r="M160" s="270"/>
      <c r="N160" s="271">
        <f t="shared" si="0"/>
        <v>0</v>
      </c>
      <c r="O160" s="268"/>
      <c r="P160" s="268"/>
      <c r="Q160" s="268"/>
      <c r="R160" s="114"/>
      <c r="S160" s="110"/>
      <c r="T160" s="189" t="s">
        <v>5</v>
      </c>
      <c r="U160" s="190" t="s">
        <v>39</v>
      </c>
      <c r="V160" s="191">
        <v>0</v>
      </c>
      <c r="W160" s="191">
        <f t="shared" si="1"/>
        <v>0</v>
      </c>
      <c r="X160" s="191">
        <v>3.0000000000000001E-3</v>
      </c>
      <c r="Y160" s="191">
        <f t="shared" si="2"/>
        <v>3.0000000000000001E-3</v>
      </c>
      <c r="Z160" s="191">
        <v>0</v>
      </c>
      <c r="AA160" s="192">
        <f t="shared" si="3"/>
        <v>0</v>
      </c>
      <c r="AB160" s="110"/>
      <c r="AC160" s="110"/>
      <c r="AR160" s="17" t="s">
        <v>132</v>
      </c>
      <c r="AT160" s="17" t="s">
        <v>129</v>
      </c>
      <c r="AU160" s="17" t="s">
        <v>105</v>
      </c>
      <c r="AY160" s="17" t="s">
        <v>120</v>
      </c>
      <c r="BE160" s="82">
        <f t="shared" si="4"/>
        <v>0</v>
      </c>
      <c r="BF160" s="82">
        <f t="shared" si="5"/>
        <v>0</v>
      </c>
      <c r="BG160" s="82">
        <f t="shared" si="6"/>
        <v>0</v>
      </c>
      <c r="BH160" s="82">
        <f t="shared" si="7"/>
        <v>0</v>
      </c>
      <c r="BI160" s="82">
        <f t="shared" si="8"/>
        <v>0</v>
      </c>
      <c r="BJ160" s="17" t="s">
        <v>77</v>
      </c>
      <c r="BK160" s="82">
        <f t="shared" si="9"/>
        <v>0</v>
      </c>
      <c r="BL160" s="17" t="s">
        <v>125</v>
      </c>
      <c r="BM160" s="17" t="s">
        <v>199</v>
      </c>
    </row>
    <row r="161" spans="1:65" s="1" customFormat="1" ht="16.5" customHeight="1">
      <c r="A161" s="110"/>
      <c r="B161" s="111"/>
      <c r="C161" s="193" t="s">
        <v>140</v>
      </c>
      <c r="D161" s="193" t="s">
        <v>129</v>
      </c>
      <c r="E161" s="194" t="s">
        <v>141</v>
      </c>
      <c r="F161" s="269" t="s">
        <v>142</v>
      </c>
      <c r="G161" s="269"/>
      <c r="H161" s="269"/>
      <c r="I161" s="269"/>
      <c r="J161" s="195" t="s">
        <v>127</v>
      </c>
      <c r="K161" s="196">
        <v>111</v>
      </c>
      <c r="L161" s="270"/>
      <c r="M161" s="270"/>
      <c r="N161" s="271">
        <f t="shared" si="0"/>
        <v>0</v>
      </c>
      <c r="O161" s="268"/>
      <c r="P161" s="268"/>
      <c r="Q161" s="268"/>
      <c r="R161" s="114"/>
      <c r="S161" s="110"/>
      <c r="T161" s="189" t="s">
        <v>5</v>
      </c>
      <c r="U161" s="190" t="s">
        <v>39</v>
      </c>
      <c r="V161" s="191">
        <v>0</v>
      </c>
      <c r="W161" s="191">
        <f t="shared" si="1"/>
        <v>0</v>
      </c>
      <c r="X161" s="191">
        <v>3.0000000000000001E-5</v>
      </c>
      <c r="Y161" s="191">
        <f t="shared" si="2"/>
        <v>3.3300000000000001E-3</v>
      </c>
      <c r="Z161" s="191">
        <v>0</v>
      </c>
      <c r="AA161" s="192">
        <f t="shared" si="3"/>
        <v>0</v>
      </c>
      <c r="AB161" s="110"/>
      <c r="AC161" s="110"/>
      <c r="AR161" s="17" t="s">
        <v>132</v>
      </c>
      <c r="AT161" s="17" t="s">
        <v>129</v>
      </c>
      <c r="AU161" s="17" t="s">
        <v>105</v>
      </c>
      <c r="AY161" s="17" t="s">
        <v>120</v>
      </c>
      <c r="BE161" s="82">
        <f t="shared" si="4"/>
        <v>0</v>
      </c>
      <c r="BF161" s="82">
        <f t="shared" si="5"/>
        <v>0</v>
      </c>
      <c r="BG161" s="82">
        <f t="shared" si="6"/>
        <v>0</v>
      </c>
      <c r="BH161" s="82">
        <f t="shared" si="7"/>
        <v>0</v>
      </c>
      <c r="BI161" s="82">
        <f t="shared" si="8"/>
        <v>0</v>
      </c>
      <c r="BJ161" s="17" t="s">
        <v>77</v>
      </c>
      <c r="BK161" s="82">
        <f t="shared" si="9"/>
        <v>0</v>
      </c>
      <c r="BL161" s="17" t="s">
        <v>125</v>
      </c>
      <c r="BM161" s="17" t="s">
        <v>200</v>
      </c>
    </row>
    <row r="162" spans="1:65" s="1" customFormat="1" ht="16.5" customHeight="1">
      <c r="A162" s="110"/>
      <c r="B162" s="111"/>
      <c r="C162" s="193" t="s">
        <v>11</v>
      </c>
      <c r="D162" s="193" t="s">
        <v>129</v>
      </c>
      <c r="E162" s="194" t="s">
        <v>135</v>
      </c>
      <c r="F162" s="269" t="s">
        <v>136</v>
      </c>
      <c r="G162" s="269"/>
      <c r="H162" s="269"/>
      <c r="I162" s="269"/>
      <c r="J162" s="195" t="s">
        <v>127</v>
      </c>
      <c r="K162" s="196">
        <v>37</v>
      </c>
      <c r="L162" s="270"/>
      <c r="M162" s="270"/>
      <c r="N162" s="271">
        <f t="shared" si="0"/>
        <v>0</v>
      </c>
      <c r="O162" s="268"/>
      <c r="P162" s="268"/>
      <c r="Q162" s="268"/>
      <c r="R162" s="114"/>
      <c r="S162" s="110"/>
      <c r="T162" s="189" t="s">
        <v>5</v>
      </c>
      <c r="U162" s="190" t="s">
        <v>39</v>
      </c>
      <c r="V162" s="191">
        <v>0</v>
      </c>
      <c r="W162" s="191">
        <f t="shared" si="1"/>
        <v>0</v>
      </c>
      <c r="X162" s="191">
        <v>3.5E-4</v>
      </c>
      <c r="Y162" s="191">
        <f t="shared" si="2"/>
        <v>1.295E-2</v>
      </c>
      <c r="Z162" s="191">
        <v>0</v>
      </c>
      <c r="AA162" s="192">
        <f t="shared" si="3"/>
        <v>0</v>
      </c>
      <c r="AB162" s="110"/>
      <c r="AC162" s="110"/>
      <c r="AR162" s="17" t="s">
        <v>132</v>
      </c>
      <c r="AT162" s="17" t="s">
        <v>129</v>
      </c>
      <c r="AU162" s="17" t="s">
        <v>105</v>
      </c>
      <c r="AY162" s="17" t="s">
        <v>120</v>
      </c>
      <c r="BE162" s="82">
        <f t="shared" si="4"/>
        <v>0</v>
      </c>
      <c r="BF162" s="82">
        <f t="shared" si="5"/>
        <v>0</v>
      </c>
      <c r="BG162" s="82">
        <f t="shared" si="6"/>
        <v>0</v>
      </c>
      <c r="BH162" s="82">
        <f t="shared" si="7"/>
        <v>0</v>
      </c>
      <c r="BI162" s="82">
        <f t="shared" si="8"/>
        <v>0</v>
      </c>
      <c r="BJ162" s="17" t="s">
        <v>77</v>
      </c>
      <c r="BK162" s="82">
        <f t="shared" si="9"/>
        <v>0</v>
      </c>
      <c r="BL162" s="17" t="s">
        <v>125</v>
      </c>
      <c r="BM162" s="17" t="s">
        <v>201</v>
      </c>
    </row>
    <row r="163" spans="1:65" s="1" customFormat="1" ht="25.5" customHeight="1">
      <c r="A163" s="110"/>
      <c r="B163" s="111"/>
      <c r="C163" s="193" t="s">
        <v>137</v>
      </c>
      <c r="D163" s="193" t="s">
        <v>129</v>
      </c>
      <c r="E163" s="194" t="s">
        <v>138</v>
      </c>
      <c r="F163" s="269" t="s">
        <v>139</v>
      </c>
      <c r="G163" s="269"/>
      <c r="H163" s="269"/>
      <c r="I163" s="269"/>
      <c r="J163" s="195" t="s">
        <v>127</v>
      </c>
      <c r="K163" s="196">
        <v>37</v>
      </c>
      <c r="L163" s="270"/>
      <c r="M163" s="270"/>
      <c r="N163" s="271">
        <f t="shared" si="0"/>
        <v>0</v>
      </c>
      <c r="O163" s="268"/>
      <c r="P163" s="268"/>
      <c r="Q163" s="268"/>
      <c r="R163" s="114"/>
      <c r="S163" s="110"/>
      <c r="T163" s="189" t="s">
        <v>5</v>
      </c>
      <c r="U163" s="190" t="s">
        <v>39</v>
      </c>
      <c r="V163" s="191">
        <v>0</v>
      </c>
      <c r="W163" s="191">
        <f t="shared" si="1"/>
        <v>0</v>
      </c>
      <c r="X163" s="191">
        <v>3.5E-4</v>
      </c>
      <c r="Y163" s="191">
        <f t="shared" si="2"/>
        <v>1.295E-2</v>
      </c>
      <c r="Z163" s="191">
        <v>0</v>
      </c>
      <c r="AA163" s="192">
        <f t="shared" si="3"/>
        <v>0</v>
      </c>
      <c r="AB163" s="110"/>
      <c r="AC163" s="110"/>
      <c r="AR163" s="17" t="s">
        <v>132</v>
      </c>
      <c r="AT163" s="17" t="s">
        <v>129</v>
      </c>
      <c r="AU163" s="17" t="s">
        <v>105</v>
      </c>
      <c r="AY163" s="17" t="s">
        <v>120</v>
      </c>
      <c r="BE163" s="82">
        <f t="shared" si="4"/>
        <v>0</v>
      </c>
      <c r="BF163" s="82">
        <f t="shared" si="5"/>
        <v>0</v>
      </c>
      <c r="BG163" s="82">
        <f t="shared" si="6"/>
        <v>0</v>
      </c>
      <c r="BH163" s="82">
        <f t="shared" si="7"/>
        <v>0</v>
      </c>
      <c r="BI163" s="82">
        <f t="shared" si="8"/>
        <v>0</v>
      </c>
      <c r="BJ163" s="17" t="s">
        <v>77</v>
      </c>
      <c r="BK163" s="82">
        <f t="shared" si="9"/>
        <v>0</v>
      </c>
      <c r="BL163" s="17" t="s">
        <v>125</v>
      </c>
      <c r="BM163" s="17" t="s">
        <v>202</v>
      </c>
    </row>
    <row r="164" spans="1:65" s="1" customFormat="1" ht="25.5" customHeight="1">
      <c r="A164" s="110"/>
      <c r="B164" s="111"/>
      <c r="C164" s="193" t="s">
        <v>166</v>
      </c>
      <c r="D164" s="193" t="s">
        <v>129</v>
      </c>
      <c r="E164" s="194" t="s">
        <v>203</v>
      </c>
      <c r="F164" s="269" t="s">
        <v>204</v>
      </c>
      <c r="G164" s="269"/>
      <c r="H164" s="269"/>
      <c r="I164" s="269"/>
      <c r="J164" s="195" t="s">
        <v>127</v>
      </c>
      <c r="K164" s="196">
        <v>37</v>
      </c>
      <c r="L164" s="270"/>
      <c r="M164" s="270"/>
      <c r="N164" s="271">
        <f t="shared" si="0"/>
        <v>0</v>
      </c>
      <c r="O164" s="268"/>
      <c r="P164" s="268"/>
      <c r="Q164" s="268"/>
      <c r="R164" s="114"/>
      <c r="S164" s="110"/>
      <c r="T164" s="189" t="s">
        <v>5</v>
      </c>
      <c r="U164" s="190" t="s">
        <v>39</v>
      </c>
      <c r="V164" s="191">
        <v>0</v>
      </c>
      <c r="W164" s="191">
        <f t="shared" si="1"/>
        <v>0</v>
      </c>
      <c r="X164" s="191">
        <v>3.5E-4</v>
      </c>
      <c r="Y164" s="191">
        <f t="shared" si="2"/>
        <v>1.295E-2</v>
      </c>
      <c r="Z164" s="191">
        <v>0</v>
      </c>
      <c r="AA164" s="192">
        <f t="shared" si="3"/>
        <v>0</v>
      </c>
      <c r="AB164" s="110"/>
      <c r="AC164" s="110"/>
      <c r="AR164" s="17" t="s">
        <v>132</v>
      </c>
      <c r="AT164" s="17" t="s">
        <v>129</v>
      </c>
      <c r="AU164" s="17" t="s">
        <v>105</v>
      </c>
      <c r="AY164" s="17" t="s">
        <v>120</v>
      </c>
      <c r="BE164" s="82">
        <f t="shared" si="4"/>
        <v>0</v>
      </c>
      <c r="BF164" s="82">
        <f t="shared" si="5"/>
        <v>0</v>
      </c>
      <c r="BG164" s="82">
        <f t="shared" si="6"/>
        <v>0</v>
      </c>
      <c r="BH164" s="82">
        <f t="shared" si="7"/>
        <v>0</v>
      </c>
      <c r="BI164" s="82">
        <f t="shared" si="8"/>
        <v>0</v>
      </c>
      <c r="BJ164" s="17" t="s">
        <v>77</v>
      </c>
      <c r="BK164" s="82">
        <f t="shared" si="9"/>
        <v>0</v>
      </c>
      <c r="BL164" s="17" t="s">
        <v>125</v>
      </c>
      <c r="BM164" s="17" t="s">
        <v>205</v>
      </c>
    </row>
    <row r="165" spans="1:65" s="1" customFormat="1" ht="16.5" customHeight="1">
      <c r="A165" s="110"/>
      <c r="B165" s="111"/>
      <c r="C165" s="193" t="s">
        <v>144</v>
      </c>
      <c r="D165" s="193" t="s">
        <v>129</v>
      </c>
      <c r="E165" s="194" t="s">
        <v>206</v>
      </c>
      <c r="F165" s="269" t="s">
        <v>207</v>
      </c>
      <c r="G165" s="269"/>
      <c r="H165" s="269"/>
      <c r="I165" s="269"/>
      <c r="J165" s="195" t="s">
        <v>127</v>
      </c>
      <c r="K165" s="196">
        <v>111</v>
      </c>
      <c r="L165" s="270"/>
      <c r="M165" s="270"/>
      <c r="N165" s="271">
        <f t="shared" si="0"/>
        <v>0</v>
      </c>
      <c r="O165" s="268"/>
      <c r="P165" s="268"/>
      <c r="Q165" s="268"/>
      <c r="R165" s="114"/>
      <c r="S165" s="110"/>
      <c r="T165" s="189" t="s">
        <v>5</v>
      </c>
      <c r="U165" s="190" t="s">
        <v>39</v>
      </c>
      <c r="V165" s="191">
        <v>0</v>
      </c>
      <c r="W165" s="191">
        <f t="shared" si="1"/>
        <v>0</v>
      </c>
      <c r="X165" s="191">
        <v>3.0000000000000001E-5</v>
      </c>
      <c r="Y165" s="191">
        <f t="shared" si="2"/>
        <v>3.3300000000000001E-3</v>
      </c>
      <c r="Z165" s="191">
        <v>0</v>
      </c>
      <c r="AA165" s="192">
        <f t="shared" si="3"/>
        <v>0</v>
      </c>
      <c r="AB165" s="110"/>
      <c r="AC165" s="110"/>
      <c r="AR165" s="17" t="s">
        <v>132</v>
      </c>
      <c r="AT165" s="17" t="s">
        <v>129</v>
      </c>
      <c r="AU165" s="17" t="s">
        <v>105</v>
      </c>
      <c r="AY165" s="17" t="s">
        <v>120</v>
      </c>
      <c r="BE165" s="82">
        <f t="shared" si="4"/>
        <v>0</v>
      </c>
      <c r="BF165" s="82">
        <f t="shared" si="5"/>
        <v>0</v>
      </c>
      <c r="BG165" s="82">
        <f t="shared" si="6"/>
        <v>0</v>
      </c>
      <c r="BH165" s="82">
        <f t="shared" si="7"/>
        <v>0</v>
      </c>
      <c r="BI165" s="82">
        <f t="shared" si="8"/>
        <v>0</v>
      </c>
      <c r="BJ165" s="17" t="s">
        <v>77</v>
      </c>
      <c r="BK165" s="82">
        <f t="shared" si="9"/>
        <v>0</v>
      </c>
      <c r="BL165" s="17" t="s">
        <v>125</v>
      </c>
      <c r="BM165" s="17" t="s">
        <v>208</v>
      </c>
    </row>
    <row r="166" spans="1:65" s="1" customFormat="1" ht="16.5" customHeight="1">
      <c r="A166" s="110"/>
      <c r="B166" s="111"/>
      <c r="C166" s="193" t="s">
        <v>147</v>
      </c>
      <c r="D166" s="193" t="s">
        <v>129</v>
      </c>
      <c r="E166" s="194" t="s">
        <v>148</v>
      </c>
      <c r="F166" s="269" t="s">
        <v>149</v>
      </c>
      <c r="G166" s="269"/>
      <c r="H166" s="269"/>
      <c r="I166" s="269"/>
      <c r="J166" s="195" t="s">
        <v>127</v>
      </c>
      <c r="K166" s="196">
        <v>296</v>
      </c>
      <c r="L166" s="270"/>
      <c r="M166" s="270"/>
      <c r="N166" s="271">
        <f t="shared" si="0"/>
        <v>0</v>
      </c>
      <c r="O166" s="268"/>
      <c r="P166" s="268"/>
      <c r="Q166" s="268"/>
      <c r="R166" s="114"/>
      <c r="S166" s="110"/>
      <c r="T166" s="189" t="s">
        <v>5</v>
      </c>
      <c r="U166" s="190" t="s">
        <v>39</v>
      </c>
      <c r="V166" s="191">
        <v>0</v>
      </c>
      <c r="W166" s="191">
        <f t="shared" si="1"/>
        <v>0</v>
      </c>
      <c r="X166" s="191">
        <v>3.0000000000000001E-5</v>
      </c>
      <c r="Y166" s="191">
        <f t="shared" si="2"/>
        <v>8.8800000000000007E-3</v>
      </c>
      <c r="Z166" s="191">
        <v>0</v>
      </c>
      <c r="AA166" s="192">
        <f t="shared" si="3"/>
        <v>0</v>
      </c>
      <c r="AB166" s="110"/>
      <c r="AC166" s="110"/>
      <c r="AR166" s="17" t="s">
        <v>132</v>
      </c>
      <c r="AT166" s="17" t="s">
        <v>129</v>
      </c>
      <c r="AU166" s="17" t="s">
        <v>105</v>
      </c>
      <c r="AY166" s="17" t="s">
        <v>120</v>
      </c>
      <c r="BE166" s="82">
        <f t="shared" si="4"/>
        <v>0</v>
      </c>
      <c r="BF166" s="82">
        <f t="shared" si="5"/>
        <v>0</v>
      </c>
      <c r="BG166" s="82">
        <f t="shared" si="6"/>
        <v>0</v>
      </c>
      <c r="BH166" s="82">
        <f t="shared" si="7"/>
        <v>0</v>
      </c>
      <c r="BI166" s="82">
        <f t="shared" si="8"/>
        <v>0</v>
      </c>
      <c r="BJ166" s="17" t="s">
        <v>77</v>
      </c>
      <c r="BK166" s="82">
        <f t="shared" si="9"/>
        <v>0</v>
      </c>
      <c r="BL166" s="17" t="s">
        <v>125</v>
      </c>
      <c r="BM166" s="17" t="s">
        <v>209</v>
      </c>
    </row>
    <row r="167" spans="1:65" s="1" customFormat="1" ht="16.5" customHeight="1">
      <c r="A167" s="110"/>
      <c r="B167" s="111"/>
      <c r="C167" s="193" t="s">
        <v>150</v>
      </c>
      <c r="D167" s="193" t="s">
        <v>129</v>
      </c>
      <c r="E167" s="194" t="s">
        <v>151</v>
      </c>
      <c r="F167" s="269" t="s">
        <v>152</v>
      </c>
      <c r="G167" s="269"/>
      <c r="H167" s="269"/>
      <c r="I167" s="269"/>
      <c r="J167" s="195" t="s">
        <v>127</v>
      </c>
      <c r="K167" s="196">
        <v>-16</v>
      </c>
      <c r="L167" s="270"/>
      <c r="M167" s="270"/>
      <c r="N167" s="271">
        <f t="shared" si="0"/>
        <v>0</v>
      </c>
      <c r="O167" s="268"/>
      <c r="P167" s="268"/>
      <c r="Q167" s="268"/>
      <c r="R167" s="114"/>
      <c r="S167" s="110"/>
      <c r="T167" s="189" t="s">
        <v>5</v>
      </c>
      <c r="U167" s="190" t="s">
        <v>39</v>
      </c>
      <c r="V167" s="191">
        <v>0</v>
      </c>
      <c r="W167" s="191">
        <f t="shared" si="1"/>
        <v>0</v>
      </c>
      <c r="X167" s="191">
        <v>2E-3</v>
      </c>
      <c r="Y167" s="191">
        <f t="shared" si="2"/>
        <v>-3.2000000000000001E-2</v>
      </c>
      <c r="Z167" s="191">
        <v>0</v>
      </c>
      <c r="AA167" s="192">
        <f t="shared" si="3"/>
        <v>0</v>
      </c>
      <c r="AB167" s="110"/>
      <c r="AC167" s="110"/>
      <c r="AR167" s="17" t="s">
        <v>132</v>
      </c>
      <c r="AT167" s="17" t="s">
        <v>129</v>
      </c>
      <c r="AU167" s="17" t="s">
        <v>105</v>
      </c>
      <c r="AY167" s="17" t="s">
        <v>120</v>
      </c>
      <c r="BE167" s="82">
        <f t="shared" si="4"/>
        <v>0</v>
      </c>
      <c r="BF167" s="82">
        <f t="shared" si="5"/>
        <v>0</v>
      </c>
      <c r="BG167" s="82">
        <f t="shared" si="6"/>
        <v>0</v>
      </c>
      <c r="BH167" s="82">
        <f t="shared" si="7"/>
        <v>0</v>
      </c>
      <c r="BI167" s="82">
        <f t="shared" si="8"/>
        <v>0</v>
      </c>
      <c r="BJ167" s="17" t="s">
        <v>77</v>
      </c>
      <c r="BK167" s="82">
        <f t="shared" si="9"/>
        <v>0</v>
      </c>
      <c r="BL167" s="17" t="s">
        <v>125</v>
      </c>
      <c r="BM167" s="17" t="s">
        <v>210</v>
      </c>
    </row>
    <row r="168" spans="1:65" s="1" customFormat="1" ht="25.5" customHeight="1">
      <c r="A168" s="110"/>
      <c r="B168" s="111"/>
      <c r="C168" s="193" t="s">
        <v>153</v>
      </c>
      <c r="D168" s="193" t="s">
        <v>129</v>
      </c>
      <c r="E168" s="194" t="s">
        <v>211</v>
      </c>
      <c r="F168" s="269" t="s">
        <v>212</v>
      </c>
      <c r="G168" s="269"/>
      <c r="H168" s="269"/>
      <c r="I168" s="269"/>
      <c r="J168" s="195" t="s">
        <v>155</v>
      </c>
      <c r="K168" s="196">
        <v>26.04</v>
      </c>
      <c r="L168" s="270"/>
      <c r="M168" s="270"/>
      <c r="N168" s="271">
        <f t="shared" si="0"/>
        <v>0</v>
      </c>
      <c r="O168" s="268"/>
      <c r="P168" s="268"/>
      <c r="Q168" s="268"/>
      <c r="R168" s="114"/>
      <c r="S168" s="110"/>
      <c r="T168" s="189" t="s">
        <v>5</v>
      </c>
      <c r="U168" s="190" t="s">
        <v>39</v>
      </c>
      <c r="V168" s="191">
        <v>0</v>
      </c>
      <c r="W168" s="191">
        <f t="shared" si="1"/>
        <v>0</v>
      </c>
      <c r="X168" s="191">
        <v>1.9000000000000001E-4</v>
      </c>
      <c r="Y168" s="191">
        <f t="shared" si="2"/>
        <v>4.9475999999999999E-3</v>
      </c>
      <c r="Z168" s="191">
        <v>0</v>
      </c>
      <c r="AA168" s="192">
        <f t="shared" si="3"/>
        <v>0</v>
      </c>
      <c r="AB168" s="110"/>
      <c r="AC168" s="110"/>
      <c r="AR168" s="17" t="s">
        <v>132</v>
      </c>
      <c r="AT168" s="17" t="s">
        <v>129</v>
      </c>
      <c r="AU168" s="17" t="s">
        <v>105</v>
      </c>
      <c r="AY168" s="17" t="s">
        <v>120</v>
      </c>
      <c r="BE168" s="82">
        <f t="shared" si="4"/>
        <v>0</v>
      </c>
      <c r="BF168" s="82">
        <f t="shared" si="5"/>
        <v>0</v>
      </c>
      <c r="BG168" s="82">
        <f t="shared" si="6"/>
        <v>0</v>
      </c>
      <c r="BH168" s="82">
        <f t="shared" si="7"/>
        <v>0</v>
      </c>
      <c r="BI168" s="82">
        <f t="shared" si="8"/>
        <v>0</v>
      </c>
      <c r="BJ168" s="17" t="s">
        <v>77</v>
      </c>
      <c r="BK168" s="82">
        <f t="shared" si="9"/>
        <v>0</v>
      </c>
      <c r="BL168" s="17" t="s">
        <v>125</v>
      </c>
      <c r="BM168" s="17" t="s">
        <v>213</v>
      </c>
    </row>
    <row r="169" spans="1:65" s="1" customFormat="1" ht="25.5" customHeight="1">
      <c r="A169" s="110"/>
      <c r="B169" s="111"/>
      <c r="C169" s="193" t="s">
        <v>156</v>
      </c>
      <c r="D169" s="193" t="s">
        <v>129</v>
      </c>
      <c r="E169" s="194" t="s">
        <v>214</v>
      </c>
      <c r="F169" s="269" t="s">
        <v>215</v>
      </c>
      <c r="G169" s="269"/>
      <c r="H169" s="269"/>
      <c r="I169" s="269"/>
      <c r="J169" s="195" t="s">
        <v>155</v>
      </c>
      <c r="K169" s="196">
        <v>1.38</v>
      </c>
      <c r="L169" s="270"/>
      <c r="M169" s="270"/>
      <c r="N169" s="271">
        <f t="shared" si="0"/>
        <v>0</v>
      </c>
      <c r="O169" s="268"/>
      <c r="P169" s="268"/>
      <c r="Q169" s="268"/>
      <c r="R169" s="114"/>
      <c r="S169" s="110"/>
      <c r="T169" s="189" t="s">
        <v>5</v>
      </c>
      <c r="U169" s="190" t="s">
        <v>39</v>
      </c>
      <c r="V169" s="191">
        <v>0</v>
      </c>
      <c r="W169" s="191">
        <f t="shared" si="1"/>
        <v>0</v>
      </c>
      <c r="X169" s="191">
        <v>0</v>
      </c>
      <c r="Y169" s="191">
        <f t="shared" si="2"/>
        <v>0</v>
      </c>
      <c r="Z169" s="191">
        <v>0</v>
      </c>
      <c r="AA169" s="192">
        <f t="shared" si="3"/>
        <v>0</v>
      </c>
      <c r="AB169" s="110"/>
      <c r="AC169" s="110"/>
      <c r="AR169" s="17" t="s">
        <v>132</v>
      </c>
      <c r="AT169" s="17" t="s">
        <v>129</v>
      </c>
      <c r="AU169" s="17" t="s">
        <v>105</v>
      </c>
      <c r="AY169" s="17" t="s">
        <v>120</v>
      </c>
      <c r="BE169" s="82">
        <f t="shared" si="4"/>
        <v>0</v>
      </c>
      <c r="BF169" s="82">
        <f t="shared" si="5"/>
        <v>0</v>
      </c>
      <c r="BG169" s="82">
        <f t="shared" si="6"/>
        <v>0</v>
      </c>
      <c r="BH169" s="82">
        <f t="shared" si="7"/>
        <v>0</v>
      </c>
      <c r="BI169" s="82">
        <f t="shared" si="8"/>
        <v>0</v>
      </c>
      <c r="BJ169" s="17" t="s">
        <v>77</v>
      </c>
      <c r="BK169" s="82">
        <f t="shared" si="9"/>
        <v>0</v>
      </c>
      <c r="BL169" s="17" t="s">
        <v>125</v>
      </c>
      <c r="BM169" s="17" t="s">
        <v>216</v>
      </c>
    </row>
    <row r="170" spans="1:65" s="1" customFormat="1" ht="25.5" customHeight="1">
      <c r="A170" s="110"/>
      <c r="B170" s="111"/>
      <c r="C170" s="193" t="s">
        <v>167</v>
      </c>
      <c r="D170" s="193" t="s">
        <v>129</v>
      </c>
      <c r="E170" s="194" t="s">
        <v>217</v>
      </c>
      <c r="F170" s="269" t="s">
        <v>218</v>
      </c>
      <c r="G170" s="269"/>
      <c r="H170" s="269"/>
      <c r="I170" s="269"/>
      <c r="J170" s="195" t="s">
        <v>155</v>
      </c>
      <c r="K170" s="196">
        <v>43.2</v>
      </c>
      <c r="L170" s="270"/>
      <c r="M170" s="270"/>
      <c r="N170" s="271">
        <f t="shared" si="0"/>
        <v>0</v>
      </c>
      <c r="O170" s="268"/>
      <c r="P170" s="268"/>
      <c r="Q170" s="268"/>
      <c r="R170" s="114"/>
      <c r="S170" s="110"/>
      <c r="T170" s="189" t="s">
        <v>5</v>
      </c>
      <c r="U170" s="190" t="s">
        <v>39</v>
      </c>
      <c r="V170" s="191">
        <v>0</v>
      </c>
      <c r="W170" s="191">
        <f t="shared" si="1"/>
        <v>0</v>
      </c>
      <c r="X170" s="191">
        <v>0</v>
      </c>
      <c r="Y170" s="191">
        <f t="shared" si="2"/>
        <v>0</v>
      </c>
      <c r="Z170" s="191">
        <v>0</v>
      </c>
      <c r="AA170" s="192">
        <f t="shared" si="3"/>
        <v>0</v>
      </c>
      <c r="AB170" s="110"/>
      <c r="AC170" s="110"/>
      <c r="AR170" s="17" t="s">
        <v>132</v>
      </c>
      <c r="AT170" s="17" t="s">
        <v>129</v>
      </c>
      <c r="AU170" s="17" t="s">
        <v>105</v>
      </c>
      <c r="AY170" s="17" t="s">
        <v>120</v>
      </c>
      <c r="BE170" s="82">
        <f t="shared" si="4"/>
        <v>0</v>
      </c>
      <c r="BF170" s="82">
        <f t="shared" si="5"/>
        <v>0</v>
      </c>
      <c r="BG170" s="82">
        <f t="shared" si="6"/>
        <v>0</v>
      </c>
      <c r="BH170" s="82">
        <f t="shared" si="7"/>
        <v>0</v>
      </c>
      <c r="BI170" s="82">
        <f t="shared" si="8"/>
        <v>0</v>
      </c>
      <c r="BJ170" s="17" t="s">
        <v>77</v>
      </c>
      <c r="BK170" s="82">
        <f t="shared" si="9"/>
        <v>0</v>
      </c>
      <c r="BL170" s="17" t="s">
        <v>125</v>
      </c>
      <c r="BM170" s="17" t="s">
        <v>219</v>
      </c>
    </row>
    <row r="171" spans="1:65" s="1" customFormat="1" ht="16.5" customHeight="1">
      <c r="A171" s="110"/>
      <c r="B171" s="111"/>
      <c r="C171" s="185" t="s">
        <v>125</v>
      </c>
      <c r="D171" s="185" t="s">
        <v>121</v>
      </c>
      <c r="E171" s="186" t="s">
        <v>160</v>
      </c>
      <c r="F171" s="266" t="s">
        <v>161</v>
      </c>
      <c r="G171" s="266"/>
      <c r="H171" s="266"/>
      <c r="I171" s="266"/>
      <c r="J171" s="187" t="s">
        <v>127</v>
      </c>
      <c r="K171" s="188">
        <v>37</v>
      </c>
      <c r="L171" s="267"/>
      <c r="M171" s="267"/>
      <c r="N171" s="268">
        <f t="shared" si="0"/>
        <v>0</v>
      </c>
      <c r="O171" s="268"/>
      <c r="P171" s="268"/>
      <c r="Q171" s="268"/>
      <c r="R171" s="114"/>
      <c r="S171" s="110"/>
      <c r="T171" s="189" t="s">
        <v>5</v>
      </c>
      <c r="U171" s="190" t="s">
        <v>39</v>
      </c>
      <c r="V171" s="191">
        <v>0.21</v>
      </c>
      <c r="W171" s="191">
        <f t="shared" si="1"/>
        <v>7.77</v>
      </c>
      <c r="X171" s="191">
        <v>0</v>
      </c>
      <c r="Y171" s="191">
        <f t="shared" si="2"/>
        <v>0</v>
      </c>
      <c r="Z171" s="191">
        <v>0</v>
      </c>
      <c r="AA171" s="192">
        <f t="shared" si="3"/>
        <v>0</v>
      </c>
      <c r="AB171" s="110"/>
      <c r="AC171" s="110"/>
      <c r="AR171" s="17" t="s">
        <v>125</v>
      </c>
      <c r="AT171" s="17" t="s">
        <v>121</v>
      </c>
      <c r="AU171" s="17" t="s">
        <v>105</v>
      </c>
      <c r="AY171" s="17" t="s">
        <v>120</v>
      </c>
      <c r="BE171" s="82">
        <f t="shared" si="4"/>
        <v>0</v>
      </c>
      <c r="BF171" s="82">
        <f t="shared" si="5"/>
        <v>0</v>
      </c>
      <c r="BG171" s="82">
        <f t="shared" si="6"/>
        <v>0</v>
      </c>
      <c r="BH171" s="82">
        <f t="shared" si="7"/>
        <v>0</v>
      </c>
      <c r="BI171" s="82">
        <f t="shared" si="8"/>
        <v>0</v>
      </c>
      <c r="BJ171" s="17" t="s">
        <v>77</v>
      </c>
      <c r="BK171" s="82">
        <f t="shared" si="9"/>
        <v>0</v>
      </c>
      <c r="BL171" s="17" t="s">
        <v>125</v>
      </c>
      <c r="BM171" s="17" t="s">
        <v>220</v>
      </c>
    </row>
    <row r="172" spans="1:65" s="1" customFormat="1" ht="16.5" customHeight="1">
      <c r="A172" s="110"/>
      <c r="B172" s="111"/>
      <c r="C172" s="185" t="s">
        <v>162</v>
      </c>
      <c r="D172" s="185" t="s">
        <v>121</v>
      </c>
      <c r="E172" s="186" t="s">
        <v>163</v>
      </c>
      <c r="F172" s="266" t="s">
        <v>164</v>
      </c>
      <c r="G172" s="266"/>
      <c r="H172" s="266"/>
      <c r="I172" s="266"/>
      <c r="J172" s="187" t="s">
        <v>124</v>
      </c>
      <c r="K172" s="188">
        <v>3</v>
      </c>
      <c r="L172" s="267"/>
      <c r="M172" s="267"/>
      <c r="N172" s="268">
        <f t="shared" si="0"/>
        <v>0</v>
      </c>
      <c r="O172" s="268"/>
      <c r="P172" s="268"/>
      <c r="Q172" s="268"/>
      <c r="R172" s="114"/>
      <c r="S172" s="110"/>
      <c r="T172" s="189" t="s">
        <v>5</v>
      </c>
      <c r="U172" s="197" t="s">
        <v>39</v>
      </c>
      <c r="V172" s="198">
        <v>0</v>
      </c>
      <c r="W172" s="198">
        <f t="shared" si="1"/>
        <v>0</v>
      </c>
      <c r="X172" s="198">
        <v>0</v>
      </c>
      <c r="Y172" s="198">
        <f t="shared" si="2"/>
        <v>0</v>
      </c>
      <c r="Z172" s="198">
        <v>0</v>
      </c>
      <c r="AA172" s="199">
        <f t="shared" si="3"/>
        <v>0</v>
      </c>
      <c r="AB172" s="110"/>
      <c r="AC172" s="110"/>
      <c r="AR172" s="17" t="s">
        <v>125</v>
      </c>
      <c r="AT172" s="17" t="s">
        <v>121</v>
      </c>
      <c r="AU172" s="17" t="s">
        <v>105</v>
      </c>
      <c r="AY172" s="17" t="s">
        <v>120</v>
      </c>
      <c r="BE172" s="82">
        <f t="shared" si="4"/>
        <v>0</v>
      </c>
      <c r="BF172" s="82">
        <f t="shared" si="5"/>
        <v>0</v>
      </c>
      <c r="BG172" s="82">
        <f t="shared" si="6"/>
        <v>0</v>
      </c>
      <c r="BH172" s="82">
        <f t="shared" si="7"/>
        <v>0</v>
      </c>
      <c r="BI172" s="82">
        <f t="shared" si="8"/>
        <v>0</v>
      </c>
      <c r="BJ172" s="17" t="s">
        <v>77</v>
      </c>
      <c r="BK172" s="82">
        <f t="shared" si="9"/>
        <v>0</v>
      </c>
      <c r="BL172" s="17" t="s">
        <v>125</v>
      </c>
      <c r="BM172" s="17" t="s">
        <v>221</v>
      </c>
    </row>
    <row r="173" spans="1:65" s="1" customFormat="1" ht="6.95" customHeight="1">
      <c r="A173" s="110"/>
      <c r="B173" s="136"/>
      <c r="C173" s="137"/>
      <c r="D173" s="137"/>
      <c r="E173" s="137"/>
      <c r="F173" s="137"/>
      <c r="G173" s="137"/>
      <c r="H173" s="137"/>
      <c r="I173" s="137"/>
      <c r="J173" s="137"/>
      <c r="K173" s="137"/>
      <c r="L173" s="137"/>
      <c r="M173" s="137"/>
      <c r="N173" s="137"/>
      <c r="O173" s="137"/>
      <c r="P173" s="137"/>
      <c r="Q173" s="137"/>
      <c r="R173" s="138"/>
      <c r="S173" s="110"/>
      <c r="T173" s="110"/>
      <c r="U173" s="110"/>
      <c r="V173" s="110"/>
      <c r="W173" s="110"/>
      <c r="X173" s="110"/>
      <c r="Y173" s="110"/>
      <c r="Z173" s="110"/>
      <c r="AA173" s="110"/>
      <c r="AB173" s="110"/>
      <c r="AC173" s="110"/>
    </row>
  </sheetData>
  <sheetProtection password="C61E" sheet="1" objects="1" scenarios="1"/>
  <mergeCells count="110">
    <mergeCell ref="F172:I172"/>
    <mergeCell ref="L172:M172"/>
    <mergeCell ref="N172:Q172"/>
    <mergeCell ref="N152:Q152"/>
    <mergeCell ref="N153:Q153"/>
    <mergeCell ref="N154:Q154"/>
    <mergeCell ref="N156:Q156"/>
    <mergeCell ref="H1:K1"/>
    <mergeCell ref="S2:AC2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44:P144"/>
    <mergeCell ref="M146:P146"/>
    <mergeCell ref="M148:Q148"/>
    <mergeCell ref="M149:Q149"/>
    <mergeCell ref="F151:I151"/>
    <mergeCell ref="L151:M151"/>
    <mergeCell ref="N151:Q151"/>
    <mergeCell ref="F155:I155"/>
    <mergeCell ref="L155:M155"/>
    <mergeCell ref="N155:Q155"/>
    <mergeCell ref="N89:Q89"/>
    <mergeCell ref="N90:Q90"/>
    <mergeCell ref="N91:Q91"/>
    <mergeCell ref="N93:Q93"/>
    <mergeCell ref="D94:H94"/>
    <mergeCell ref="N94:Q94"/>
    <mergeCell ref="L96:Q96"/>
    <mergeCell ref="C141:Q141"/>
    <mergeCell ref="F143:P143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3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2018-1-133 - ZŠ Křídlovic...</vt:lpstr>
      <vt:lpstr>2018-1-134 - ZŠ Křidlovic...</vt:lpstr>
      <vt:lpstr>'2018-1-133 - ZŠ Křídlovic...'!Názvy_tisku</vt:lpstr>
      <vt:lpstr>'2018-1-134 - ZŠ Křidlovic...'!Názvy_tisku</vt:lpstr>
      <vt:lpstr>'Rekapitulace stavby'!Názvy_tisku</vt:lpstr>
      <vt:lpstr>'2018-1-133 - ZŠ Křídlovic...'!Oblast_tisku</vt:lpstr>
      <vt:lpstr>'2018-1-134 - ZŠ Křidlovic...'!Oblast_tisku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DESKTOP-SF6688U\User</dc:creator>
  <cp:lastModifiedBy>Soňa Mrkvicová</cp:lastModifiedBy>
  <cp:lastPrinted>2020-10-12T10:35:00Z</cp:lastPrinted>
  <dcterms:created xsi:type="dcterms:W3CDTF">2018-06-20T10:16:33Z</dcterms:created>
  <dcterms:modified xsi:type="dcterms:W3CDTF">2020-10-12T10:36:55Z</dcterms:modified>
</cp:coreProperties>
</file>